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librebog-my.sharepoint.com/personal/patricia_valencia_unilibre_edu_co/Documents/Documentos/Patricia Valencia/LICITACIONES/2026/FACHADAS B10-12/"/>
    </mc:Choice>
  </mc:AlternateContent>
  <xr:revisionPtr revIDLastSave="2" documentId="8_{FD64DDC9-08DE-4C75-9537-CB6B64EF16E2}" xr6:coauthVersionLast="47" xr6:coauthVersionMax="47" xr10:uidLastSave="{7689D681-7EA5-48A5-99D1-44248D0418D7}"/>
  <bookViews>
    <workbookView xWindow="-120" yWindow="-120" windowWidth="29040" windowHeight="15720" xr2:uid="{06706224-0124-476A-A333-F2A5FBEF5B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1" i="1" l="1"/>
  <c r="D100" i="1"/>
  <c r="D99" i="1"/>
  <c r="D98" i="1"/>
  <c r="F95" i="1"/>
  <c r="D89" i="1"/>
  <c r="D90" i="1" s="1"/>
  <c r="D83" i="1"/>
  <c r="D85" i="1" s="1"/>
  <c r="D79" i="1"/>
  <c r="D78" i="1"/>
  <c r="D62" i="1"/>
  <c r="D64" i="1" s="1"/>
  <c r="D61" i="1"/>
  <c r="F54" i="1"/>
  <c r="F46" i="1"/>
  <c r="D40" i="1"/>
  <c r="D41" i="1" s="1"/>
  <c r="D33" i="1"/>
  <c r="D34" i="1" s="1"/>
  <c r="D29" i="1"/>
  <c r="D27" i="1"/>
  <c r="D16" i="1"/>
  <c r="D13" i="1"/>
  <c r="D12" i="1"/>
  <c r="D14" i="1" s="1"/>
  <c r="D11" i="1"/>
  <c r="D66" i="1" l="1"/>
  <c r="D23" i="1"/>
  <c r="D28" i="1" s="1"/>
  <c r="F30" i="1" s="1"/>
  <c r="D22" i="1"/>
  <c r="F104" i="1"/>
  <c r="F91" i="1"/>
  <c r="D72" i="1"/>
  <c r="D73" i="1"/>
  <c r="D15" i="1"/>
  <c r="D63" i="1"/>
  <c r="D36" i="1"/>
  <c r="D84" i="1"/>
  <c r="F19" i="1"/>
  <c r="F24" i="1"/>
  <c r="D18" i="1"/>
  <c r="F42" i="1"/>
  <c r="F3" i="1"/>
  <c r="F37" i="1" l="1"/>
  <c r="F48" i="1" s="1"/>
  <c r="F69" i="1"/>
  <c r="F74" i="1"/>
  <c r="D77" i="1"/>
  <c r="F80" i="1" s="1"/>
  <c r="F86" i="1"/>
  <c r="F106" i="1"/>
  <c r="F109" i="1" l="1"/>
  <c r="F114" i="1" s="1"/>
</calcChain>
</file>

<file path=xl/sharedStrings.xml><?xml version="1.0" encoding="utf-8"?>
<sst xmlns="http://schemas.openxmlformats.org/spreadsheetml/2006/main" count="196" uniqueCount="106">
  <si>
    <t>PRESUPUESTO</t>
  </si>
  <si>
    <t>DE OBRA</t>
  </si>
  <si>
    <t>Obra:</t>
  </si>
  <si>
    <t>FECHA:</t>
  </si>
  <si>
    <t>ITEM</t>
  </si>
  <si>
    <t>DESCRIPCION</t>
  </si>
  <si>
    <t>UND</t>
  </si>
  <si>
    <t>CANT.</t>
  </si>
  <si>
    <t>VR. UNIT</t>
  </si>
  <si>
    <t>VR.TOTAL</t>
  </si>
  <si>
    <t>PRELIMINARES</t>
  </si>
  <si>
    <t>1.01</t>
  </si>
  <si>
    <t>ML</t>
  </si>
  <si>
    <t>1.02</t>
  </si>
  <si>
    <t>1.03</t>
  </si>
  <si>
    <t>M2</t>
  </si>
  <si>
    <t>SUBTOTAL CAP 1  PRELIMINARES:</t>
  </si>
  <si>
    <t>REPELLOS</t>
  </si>
  <si>
    <t>ACABADOS DE FACHADA</t>
  </si>
  <si>
    <t>2.01</t>
  </si>
  <si>
    <t>3.01</t>
  </si>
  <si>
    <t>4.01</t>
  </si>
  <si>
    <t>4.02</t>
  </si>
  <si>
    <t>5.01</t>
  </si>
  <si>
    <t>5.02</t>
  </si>
  <si>
    <t>3.02</t>
  </si>
  <si>
    <t>1.04</t>
  </si>
  <si>
    <t>UNIVERSIDAD LIBRE</t>
  </si>
  <si>
    <t>MATENIMIENTO Y RESTAURACION FACHADAS BLOQUE 10</t>
  </si>
  <si>
    <t>GL</t>
  </si>
  <si>
    <t>DESMONTE PERSIANA EXTERIOR EN ALUMINIO (2 Fachadas)</t>
  </si>
  <si>
    <t>1.05</t>
  </si>
  <si>
    <t>2.02</t>
  </si>
  <si>
    <t>SUBTOTAL CAP 2 REPELLOS:</t>
  </si>
  <si>
    <t>SUBTOTAL CAP 3  ACABADO DE FACHADA:</t>
  </si>
  <si>
    <t>DILATACIONES EN LOSAS</t>
  </si>
  <si>
    <t>3.03</t>
  </si>
  <si>
    <t>PREPARACION SUPERFICIE (Desmonte sistema ampantallamiento)</t>
  </si>
  <si>
    <t>4.03</t>
  </si>
  <si>
    <t>SUBTOTAL CAP 4 ALFAJIA ANTEPECHO CUBIERTA:</t>
  </si>
  <si>
    <t>ALFAJIA ANTEPECHO CUBIERTA</t>
  </si>
  <si>
    <t>MANTENIMIENTO MANTO IMPERMEABILIZANTE EN CUBIERTA</t>
  </si>
  <si>
    <t>SUBTOTAL CAP 5 MANTO MEDIACAÑAS:</t>
  </si>
  <si>
    <t>ESCALERA DE SEGURIDAD EN CUBIERTA</t>
  </si>
  <si>
    <t>SUBTOTAL CAP 6 ESCALERA SEGURIDAD:</t>
  </si>
  <si>
    <t>6.01</t>
  </si>
  <si>
    <t>MATENIMIENTO Y RESTAURACION FACHADAS BLOQUE 12</t>
  </si>
  <si>
    <t>TOTAL COSTOS DIRECTOS INTERVENCION BLOQUE 10</t>
  </si>
  <si>
    <t>SUBTOTAL CAP 3  ALFAJIA ANTEPECHO CUBIERTA:</t>
  </si>
  <si>
    <t>TOTAL COSTOS DIRECTOS INTERVENCION BLOQUE 12</t>
  </si>
  <si>
    <t>CUBIERTA ZONA TECNICA</t>
  </si>
  <si>
    <t>7.01</t>
  </si>
  <si>
    <t>7.02</t>
  </si>
  <si>
    <t>7.03</t>
  </si>
  <si>
    <t>7.04</t>
  </si>
  <si>
    <t>SUMINISTRO E INSTALACION ESTRUCTURA METALICA (Cerchas + Correas) ACABADO ANTICORROSIVO + PINTURA ESMALTE COLOR BLANCO</t>
  </si>
  <si>
    <t>1.06</t>
  </si>
  <si>
    <t>7.05</t>
  </si>
  <si>
    <t>DESMONTE Y ACARREO FUERA DEL EDIFICIO TECHO EXISTENTE 60m2</t>
  </si>
  <si>
    <t>IVA/UTILIDAD  (19%)</t>
  </si>
  <si>
    <t xml:space="preserve">VALOR TOTAL </t>
  </si>
  <si>
    <t>TOTAL COSTO DIRECTO BLOQUE 10 Y BLOQUE 12</t>
  </si>
  <si>
    <t>ADMINISTRACION (%)</t>
  </si>
  <si>
    <t>IMPREVISTOS (%)</t>
  </si>
  <si>
    <t>UTILIDAD (%)</t>
  </si>
  <si>
    <t>1.07</t>
  </si>
  <si>
    <t>1.08</t>
  </si>
  <si>
    <t>Indicar el tiempo de entrega, además del cronograma de obra.</t>
  </si>
  <si>
    <t>ADECUACION LOCAL PARA AREA DE CAMPAMENTO</t>
  </si>
  <si>
    <t>1,02</t>
  </si>
  <si>
    <t>1,03</t>
  </si>
  <si>
    <t>DEMOLICION REPELLOS DETERIORADOS (100% de la fachada)</t>
  </si>
  <si>
    <t>DEMOLICION REPELLOS DETERIORADOS EN CARTERAS (100% de las carteras)</t>
  </si>
  <si>
    <t>LIMPIEZA Y PREPARACION DE SUPERFICIE (APLICACION ADHERENTE SIKALATEX)</t>
  </si>
  <si>
    <t>LIMPIEZA Y PREPARACION DE SUPERFICIE CARTERAS (APLICACION ADHERENTE SIKALATEX)</t>
  </si>
  <si>
    <t>MONTAJE PERSIANA EXTERIOR EN ALUMINIO, ADICIONANDO TAPAS DE REMATE FALTANTES Y BRAZOS PARA ANCLAJE. DISTANCIA LIBRE 10cm A PARED.(2 Fachadas)</t>
  </si>
  <si>
    <t>SISTEMA DE SEGURIDAD TARBAJO EN ALTURAS (A CARGO DEL CONTRATISTA)</t>
  </si>
  <si>
    <t>1.09</t>
  </si>
  <si>
    <t>RETIRO DE ESCOMBROS INCLUYE ACARREO (ESCOMBRERA CERTIFICADA)</t>
  </si>
  <si>
    <t>M3</t>
  </si>
  <si>
    <t>SUMINISTRO Y APLICACION REPELLO IMPERMEABILIZADO (100% de la fachada)</t>
  </si>
  <si>
    <t>SUMINISTRO Y APLICACION REPELLO IMPERMEABILIZADO CARTERAS (100% de las carteras)</t>
  </si>
  <si>
    <t>SUMINISTRO Y APLICACION GRANIPLAST ALTA CALIDAD BLANCO, GRIS OSCURO, NEGRO (100% fachadas)</t>
  </si>
  <si>
    <t>SUMINISTRO Y APLICACION GRANIPLAST ALTA CALIDAD CARTERAS BLANCO, GRIS OSCURO, NEGRO (100% carteras)</t>
  </si>
  <si>
    <t>SUMINISTRO E INSTALACION ALFAJIA METALICA 40 cm + GOTERO AMBOS LADOS EN LAMINA CAL 18 ACABADO ANTOCORROSIVO + PINTURA ESMALTE GRIS OSCURO</t>
  </si>
  <si>
    <t>REPARACION ALFAJIA EN CONCRETO REFORZADO EXISTENTE</t>
  </si>
  <si>
    <t>4.04</t>
  </si>
  <si>
    <t>REMONTAJE SISTEMA APANTALLAMIENTO INCLUYE NUEVO SISTEMA DE FIJACION</t>
  </si>
  <si>
    <t>DESMONTE PARA CAMBIO MANTO DE BORDE EN MEDIACAÑA (100% de lo existente)</t>
  </si>
  <si>
    <t>SUMINISTRO E INSTALACION NUEVO MANTO ASFALTICO IMPERMEABILIZANTE MEDIACAÑA (100% de lo exitente)</t>
  </si>
  <si>
    <t>SUMINISTRO E INSTALACION ESCALERA DE USO TECNICO EN CUBIERTA MATERIAL RECICLADO H: 1.5M, INCLUYE OBRAS DE MONTAJE Y PUESTA EN FUNCIONAMIENTO (Norma de Seguridad)</t>
  </si>
  <si>
    <t>RETIRO LETRERO INSTITUCIONAL (INCLUYE ILUMINACION ORNAMENTAL)</t>
  </si>
  <si>
    <t>MONTAJE LETRERO INSTITUCIONAL (INCLUYE ILUMINACION ORNAMENTAL)</t>
  </si>
  <si>
    <t>APLICACION REPELLO IMPERMEABILIZADO (100% de la fachada)</t>
  </si>
  <si>
    <t>APLICACION REPELLO IMPERMEABILIZADO CARTERAS (100% de las carteras)</t>
  </si>
  <si>
    <t>APLICACION GRANIPLAST ALTA CALIDAD BLANCO, GRIS OSCURO, NEGRO (100% Fachada)</t>
  </si>
  <si>
    <t>APLICACION GRANIPLAST ALTA CALIDAD CARTERAS BLANCO, GRIS OSCURO, NEGRO (100% Carteras)</t>
  </si>
  <si>
    <t>SUMINISTRO E INSTALACION ALFAJIA 80 cm + GOTERO AMBOS LADOS EN SOLAPA METALICA CAL 18 ACABADO ANTOCORROSIVO + PINTURA ESMALTE GRIS OSCURO</t>
  </si>
  <si>
    <t>REMONTAJE SISTEMA APANTALLAMIENTO (adherido a Solapa)</t>
  </si>
  <si>
    <t>SUMINISTRO E INSTALACION ESCALERA DE USO TECNICO EN CUBIERTA MATERIAL RECICLADO H:3.0M, INCLUYE OBRAS DE MONTAJE PUESTA EN FUNCIONAMIENTO (Norma de Seguridad)</t>
  </si>
  <si>
    <t xml:space="preserve">SUMINISTRO E INSTALACION TEJA tipo sandwich 10mm ALVEOLAR UPVC </t>
  </si>
  <si>
    <t>SUMINISTRO E INSTALACION SOLAPAS BORDES MUROS (FLANCHE METALICO)</t>
  </si>
  <si>
    <t>7.06</t>
  </si>
  <si>
    <t>REPARACION ESTRUCTURA CONCRETO  (VIGAS 30X50)</t>
  </si>
  <si>
    <t>SUBTOTAL CAP 6 CUBIERTA ZONA TECNICA:</t>
  </si>
  <si>
    <t>SUMINISTRO E INSTALACION CANAL EN LAMINA (desarrollo 60 cm) INCLUIR BAJANTES 32ml)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</si>
</sst>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\-mmm\-yyyy"/>
    <numFmt numFmtId="166" formatCode="_ * #,##0_ ;_ * \-#,##0_ ;_ * &quot;-&quot;??_ ;_ @_ "/>
    <numFmt numFmtId="167" formatCode="_ * #,##0.00_ ;_ * \-#,##0.00_ ;_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sz val="8"/>
      <name val="Aptos Narrow"/>
      <family val="2"/>
      <scheme val="minor"/>
    </font>
    <font>
      <sz val="10"/>
      <name val="Aptos Narrow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rgb="FFD8ECBC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auto="1"/>
      </patternFill>
    </fill>
  </fills>
  <borders count="6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9">
    <xf numFmtId="0" fontId="0" fillId="0" borderId="0" xfId="0"/>
    <xf numFmtId="0" fontId="3" fillId="0" borderId="4" xfId="0" applyFont="1" applyBorder="1" applyAlignment="1" applyProtection="1">
      <alignment horizontal="centerContinuous" vertical="center" wrapText="1"/>
      <protection locked="0"/>
    </xf>
    <xf numFmtId="0" fontId="3" fillId="0" borderId="2" xfId="0" applyFont="1" applyBorder="1" applyAlignment="1" applyProtection="1">
      <alignment horizontal="centerContinuous" vertical="center" wrapText="1"/>
      <protection locked="0"/>
    </xf>
    <xf numFmtId="0" fontId="3" fillId="0" borderId="5" xfId="0" applyFont="1" applyBorder="1" applyAlignment="1" applyProtection="1">
      <alignment horizontal="centerContinuous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Continuous" vertical="center" wrapText="1"/>
      <protection locked="0"/>
    </xf>
    <xf numFmtId="0" fontId="3" fillId="0" borderId="7" xfId="0" applyFont="1" applyBorder="1" applyAlignment="1" applyProtection="1">
      <alignment horizontal="centerContinuous" vertical="center" wrapText="1"/>
      <protection locked="0"/>
    </xf>
    <xf numFmtId="0" fontId="3" fillId="0" borderId="10" xfId="0" applyFont="1" applyBorder="1" applyAlignment="1" applyProtection="1">
      <alignment horizontal="centerContinuous" vertical="center" wrapText="1"/>
      <protection locked="0"/>
    </xf>
    <xf numFmtId="0" fontId="4" fillId="0" borderId="15" xfId="0" applyFont="1" applyBorder="1" applyAlignment="1" applyProtection="1">
      <alignment horizontal="right" vertical="top"/>
      <protection locked="0"/>
    </xf>
    <xf numFmtId="15" fontId="4" fillId="0" borderId="16" xfId="0" applyNumberFormat="1" applyFont="1" applyBorder="1" applyAlignment="1" applyProtection="1">
      <alignment horizontal="center" vertical="top" wrapText="1"/>
      <protection locked="0"/>
    </xf>
    <xf numFmtId="15" fontId="4" fillId="0" borderId="0" xfId="0" applyNumberFormat="1" applyFont="1" applyAlignment="1" applyProtection="1">
      <alignment horizontal="center" vertical="top" wrapText="1"/>
      <protection hidden="1"/>
    </xf>
    <xf numFmtId="165" fontId="5" fillId="0" borderId="21" xfId="1" applyNumberFormat="1" applyFont="1" applyBorder="1" applyAlignment="1" applyProtection="1">
      <alignment horizontal="centerContinuous" vertical="top"/>
      <protection locked="0"/>
    </xf>
    <xf numFmtId="165" fontId="5" fillId="0" borderId="22" xfId="1" applyNumberFormat="1" applyFont="1" applyBorder="1" applyAlignment="1" applyProtection="1">
      <alignment horizontal="centerContinuous" vertical="top"/>
      <protection locked="0"/>
    </xf>
    <xf numFmtId="165" fontId="6" fillId="0" borderId="0" xfId="1" applyNumberFormat="1" applyFont="1" applyBorder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Alignment="1" applyProtection="1">
      <alignment horizontal="right" vertical="top"/>
      <protection locked="0"/>
    </xf>
    <xf numFmtId="166" fontId="0" fillId="0" borderId="0" xfId="1" applyNumberFormat="1" applyFont="1" applyBorder="1" applyAlignment="1" applyProtection="1">
      <alignment vertical="top"/>
      <protection locked="0"/>
    </xf>
    <xf numFmtId="164" fontId="0" fillId="0" borderId="0" xfId="1" applyFont="1" applyBorder="1" applyAlignment="1" applyProtection="1">
      <alignment vertical="top"/>
      <protection hidden="1"/>
    </xf>
    <xf numFmtId="0" fontId="7" fillId="2" borderId="23" xfId="0" applyFont="1" applyFill="1" applyBorder="1" applyAlignment="1" applyProtection="1">
      <alignment horizontal="center" vertical="center"/>
      <protection hidden="1"/>
    </xf>
    <xf numFmtId="166" fontId="7" fillId="2" borderId="23" xfId="0" applyNumberFormat="1" applyFont="1" applyFill="1" applyBorder="1" applyAlignment="1" applyProtection="1">
      <alignment horizontal="center" vertical="center"/>
      <protection hidden="1"/>
    </xf>
    <xf numFmtId="166" fontId="7" fillId="2" borderId="23" xfId="1" applyNumberFormat="1" applyFont="1" applyFill="1" applyBorder="1" applyAlignment="1" applyProtection="1">
      <alignment horizontal="center" vertical="center" wrapText="1"/>
      <protection hidden="1"/>
    </xf>
    <xf numFmtId="0" fontId="9" fillId="3" borderId="24" xfId="0" applyFont="1" applyFill="1" applyBorder="1" applyAlignment="1" applyProtection="1">
      <alignment horizontal="center" vertical="top" wrapText="1"/>
      <protection locked="0" hidden="1"/>
    </xf>
    <xf numFmtId="0" fontId="9" fillId="3" borderId="25" xfId="0" applyFont="1" applyFill="1" applyBorder="1" applyAlignment="1" applyProtection="1">
      <alignment vertical="top"/>
      <protection locked="0"/>
    </xf>
    <xf numFmtId="0" fontId="7" fillId="3" borderId="25" xfId="0" applyFont="1" applyFill="1" applyBorder="1" applyAlignment="1" applyProtection="1">
      <alignment vertical="top" wrapText="1"/>
      <protection hidden="1"/>
    </xf>
    <xf numFmtId="4" fontId="9" fillId="3" borderId="26" xfId="0" applyNumberFormat="1" applyFont="1" applyFill="1" applyBorder="1" applyAlignment="1" applyProtection="1">
      <alignment horizontal="right" vertical="top" wrapText="1"/>
      <protection hidden="1"/>
    </xf>
    <xf numFmtId="164" fontId="10" fillId="0" borderId="0" xfId="1" applyFont="1" applyFill="1" applyBorder="1" applyAlignment="1" applyProtection="1">
      <alignment vertical="top"/>
      <protection hidden="1"/>
    </xf>
    <xf numFmtId="166" fontId="0" fillId="0" borderId="0" xfId="1" applyNumberFormat="1" applyFont="1" applyBorder="1" applyAlignment="1" applyProtection="1">
      <alignment horizontal="right" vertical="top"/>
      <protection hidden="1"/>
    </xf>
    <xf numFmtId="49" fontId="4" fillId="0" borderId="27" xfId="0" applyNumberFormat="1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vertical="top" wrapText="1"/>
      <protection hidden="1"/>
    </xf>
    <xf numFmtId="0" fontId="0" fillId="0" borderId="28" xfId="0" applyBorder="1" applyAlignment="1" applyProtection="1">
      <alignment horizontal="center" vertical="top"/>
      <protection hidden="1"/>
    </xf>
    <xf numFmtId="166" fontId="0" fillId="0" borderId="28" xfId="1" applyNumberFormat="1" applyFont="1" applyBorder="1" applyAlignment="1" applyProtection="1">
      <alignment horizontal="right" vertical="top"/>
      <protection hidden="1"/>
    </xf>
    <xf numFmtId="166" fontId="0" fillId="0" borderId="29" xfId="1" applyNumberFormat="1" applyFont="1" applyBorder="1" applyAlignment="1" applyProtection="1">
      <alignment horizontal="right" vertical="top"/>
      <protection hidden="1"/>
    </xf>
    <xf numFmtId="2" fontId="0" fillId="0" borderId="28" xfId="0" applyNumberFormat="1" applyBorder="1" applyAlignment="1">
      <alignment horizontal="right" vertical="top"/>
    </xf>
    <xf numFmtId="0" fontId="0" fillId="0" borderId="28" xfId="0" applyBorder="1" applyAlignment="1" applyProtection="1">
      <alignment horizontal="right" vertical="top"/>
      <protection hidden="1"/>
    </xf>
    <xf numFmtId="166" fontId="8" fillId="0" borderId="0" xfId="1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3" fontId="9" fillId="0" borderId="0" xfId="0" applyNumberFormat="1" applyFont="1" applyAlignment="1" applyProtection="1">
      <alignment horizontal="right" vertical="top" wrapText="1"/>
      <protection hidden="1"/>
    </xf>
    <xf numFmtId="166" fontId="0" fillId="0" borderId="0" xfId="1" applyNumberFormat="1" applyFont="1" applyFill="1" applyBorder="1" applyAlignment="1" applyProtection="1">
      <alignment horizontal="right" vertical="top"/>
      <protection hidden="1"/>
    </xf>
    <xf numFmtId="166" fontId="0" fillId="0" borderId="0" xfId="1" applyNumberFormat="1" applyFont="1" applyFill="1" applyBorder="1" applyAlignment="1" applyProtection="1">
      <alignment horizontal="right" vertical="top"/>
    </xf>
    <xf numFmtId="167" fontId="0" fillId="0" borderId="0" xfId="1" applyNumberFormat="1" applyFont="1" applyBorder="1" applyAlignment="1" applyProtection="1">
      <alignment horizontal="right" vertical="top"/>
      <protection hidden="1"/>
    </xf>
    <xf numFmtId="166" fontId="9" fillId="0" borderId="0" xfId="1" applyNumberFormat="1" applyFont="1" applyBorder="1" applyAlignment="1" applyProtection="1">
      <alignment horizontal="right" vertical="top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166" fontId="7" fillId="0" borderId="0" xfId="0" applyNumberFormat="1" applyFont="1" applyAlignment="1" applyProtection="1">
      <alignment horizontal="center" vertical="center"/>
      <protection hidden="1"/>
    </xf>
    <xf numFmtId="166" fontId="7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center" vertical="top"/>
      <protection locked="0" hidden="1"/>
    </xf>
    <xf numFmtId="0" fontId="6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horizontal="center" vertical="top"/>
      <protection hidden="1"/>
    </xf>
    <xf numFmtId="166" fontId="7" fillId="0" borderId="0" xfId="1" applyNumberFormat="1" applyFont="1" applyFill="1" applyBorder="1" applyAlignment="1" applyProtection="1">
      <alignment horizontal="right" vertical="top"/>
      <protection hidden="1"/>
    </xf>
    <xf numFmtId="167" fontId="9" fillId="0" borderId="0" xfId="1" applyNumberFormat="1" applyFont="1" applyFill="1" applyBorder="1" applyAlignment="1" applyProtection="1">
      <alignment horizontal="right" vertical="top"/>
      <protection hidden="1"/>
    </xf>
    <xf numFmtId="167" fontId="9" fillId="3" borderId="32" xfId="1" applyNumberFormat="1" applyFont="1" applyFill="1" applyBorder="1" applyAlignment="1" applyProtection="1">
      <alignment horizontal="right" vertical="top"/>
      <protection hidden="1"/>
    </xf>
    <xf numFmtId="164" fontId="0" fillId="0" borderId="0" xfId="1" applyFont="1" applyFill="1" applyBorder="1" applyAlignment="1">
      <alignment vertical="top"/>
    </xf>
    <xf numFmtId="0" fontId="9" fillId="0" borderId="0" xfId="0" applyFont="1" applyAlignment="1" applyProtection="1">
      <alignment horizontal="center" vertical="top" wrapText="1"/>
      <protection locked="0" hidden="1"/>
    </xf>
    <xf numFmtId="0" fontId="9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hidden="1"/>
    </xf>
    <xf numFmtId="4" fontId="9" fillId="0" borderId="0" xfId="0" applyNumberFormat="1" applyFont="1" applyAlignment="1" applyProtection="1">
      <alignment horizontal="right" vertical="top" wrapText="1"/>
      <protection hidden="1"/>
    </xf>
    <xf numFmtId="49" fontId="4" fillId="0" borderId="0" xfId="0" applyNumberFormat="1" applyFont="1" applyAlignment="1" applyProtection="1">
      <alignment horizontal="center" vertical="top"/>
      <protection locked="0"/>
    </xf>
    <xf numFmtId="2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center" vertical="top" wrapText="1"/>
      <protection hidden="1"/>
    </xf>
    <xf numFmtId="2" fontId="0" fillId="0" borderId="0" xfId="0" applyNumberFormat="1" applyAlignment="1" applyProtection="1">
      <alignment horizontal="right" vertical="top" wrapText="1"/>
      <protection hidden="1"/>
    </xf>
    <xf numFmtId="0" fontId="6" fillId="4" borderId="33" xfId="0" applyFont="1" applyFill="1" applyBorder="1" applyAlignment="1" applyProtection="1">
      <alignment vertical="top" wrapText="1"/>
      <protection hidden="1"/>
    </xf>
    <xf numFmtId="0" fontId="12" fillId="0" borderId="28" xfId="0" applyFont="1" applyBorder="1" applyAlignment="1" applyProtection="1">
      <alignment horizontal="left" vertical="center" wrapText="1"/>
      <protection hidden="1"/>
    </xf>
    <xf numFmtId="0" fontId="4" fillId="4" borderId="34" xfId="0" applyFont="1" applyFill="1" applyBorder="1" applyAlignment="1" applyProtection="1">
      <alignment horizontal="center" vertical="top"/>
      <protection locked="0" hidden="1"/>
    </xf>
    <xf numFmtId="0" fontId="0" fillId="4" borderId="33" xfId="0" applyFill="1" applyBorder="1" applyAlignment="1" applyProtection="1">
      <alignment horizontal="center" vertical="top"/>
      <protection hidden="1"/>
    </xf>
    <xf numFmtId="0" fontId="0" fillId="4" borderId="33" xfId="0" applyFill="1" applyBorder="1" applyAlignment="1" applyProtection="1">
      <alignment horizontal="right" vertical="top"/>
      <protection hidden="1"/>
    </xf>
    <xf numFmtId="166" fontId="7" fillId="4" borderId="33" xfId="1" applyNumberFormat="1" applyFont="1" applyFill="1" applyBorder="1" applyAlignment="1" applyProtection="1">
      <alignment horizontal="right" vertical="top"/>
      <protection hidden="1"/>
    </xf>
    <xf numFmtId="167" fontId="9" fillId="4" borderId="35" xfId="1" applyNumberFormat="1" applyFont="1" applyFill="1" applyBorder="1" applyAlignment="1" applyProtection="1">
      <alignment horizontal="right" vertical="top"/>
      <protection hidden="1"/>
    </xf>
    <xf numFmtId="43" fontId="3" fillId="3" borderId="36" xfId="0" applyNumberFormat="1" applyFont="1" applyFill="1" applyBorder="1" applyAlignment="1" applyProtection="1">
      <alignment horizontal="centerContinuous" vertical="center" wrapText="1"/>
      <protection locked="0"/>
    </xf>
    <xf numFmtId="0" fontId="3" fillId="3" borderId="37" xfId="0" applyFont="1" applyFill="1" applyBorder="1" applyAlignment="1" applyProtection="1">
      <alignment horizontal="centerContinuous" vertical="center" wrapText="1"/>
      <protection locked="0"/>
    </xf>
    <xf numFmtId="15" fontId="4" fillId="3" borderId="37" xfId="0" applyNumberFormat="1" applyFont="1" applyFill="1" applyBorder="1" applyAlignment="1" applyProtection="1">
      <alignment horizontal="center" vertical="top" wrapText="1"/>
      <protection locked="0"/>
    </xf>
    <xf numFmtId="165" fontId="5" fillId="3" borderId="37" xfId="1" applyNumberFormat="1" applyFont="1" applyFill="1" applyBorder="1" applyAlignment="1" applyProtection="1">
      <alignment horizontal="centerContinuous" vertical="top"/>
      <protection locked="0"/>
    </xf>
    <xf numFmtId="166" fontId="0" fillId="3" borderId="37" xfId="1" applyNumberFormat="1" applyFont="1" applyFill="1" applyBorder="1" applyAlignment="1" applyProtection="1">
      <alignment vertical="top"/>
      <protection locked="0"/>
    </xf>
    <xf numFmtId="166" fontId="7" fillId="3" borderId="38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0" applyFont="1"/>
    <xf numFmtId="0" fontId="9" fillId="3" borderId="42" xfId="0" applyFont="1" applyFill="1" applyBorder="1" applyAlignment="1" applyProtection="1">
      <alignment horizontal="center" vertical="top" wrapText="1"/>
      <protection locked="0" hidden="1"/>
    </xf>
    <xf numFmtId="0" fontId="9" fillId="3" borderId="43" xfId="0" applyFont="1" applyFill="1" applyBorder="1" applyAlignment="1" applyProtection="1">
      <alignment vertical="top"/>
      <protection locked="0"/>
    </xf>
    <xf numFmtId="0" fontId="7" fillId="3" borderId="43" xfId="0" applyFont="1" applyFill="1" applyBorder="1" applyAlignment="1" applyProtection="1">
      <alignment vertical="top" wrapText="1"/>
      <protection hidden="1"/>
    </xf>
    <xf numFmtId="4" fontId="9" fillId="3" borderId="44" xfId="0" applyNumberFormat="1" applyFont="1" applyFill="1" applyBorder="1" applyAlignment="1" applyProtection="1">
      <alignment horizontal="right" vertical="top" wrapText="1"/>
      <protection hidden="1"/>
    </xf>
    <xf numFmtId="0" fontId="4" fillId="0" borderId="27" xfId="0" applyFont="1" applyBorder="1" applyAlignment="1" applyProtection="1">
      <alignment horizontal="center" vertical="center"/>
      <protection locked="0" hidden="1"/>
    </xf>
    <xf numFmtId="0" fontId="6" fillId="0" borderId="28" xfId="0" applyFont="1" applyBorder="1" applyAlignment="1" applyProtection="1">
      <alignment vertical="center" wrapText="1"/>
      <protection hidden="1"/>
    </xf>
    <xf numFmtId="0" fontId="0" fillId="0" borderId="28" xfId="0" applyBorder="1" applyAlignment="1" applyProtection="1">
      <alignment horizontal="center" vertical="center"/>
      <protection hidden="1"/>
    </xf>
    <xf numFmtId="2" fontId="0" fillId="0" borderId="28" xfId="0" applyNumberFormat="1" applyBorder="1" applyAlignment="1" applyProtection="1">
      <alignment horizontal="right" vertical="center"/>
      <protection hidden="1"/>
    </xf>
    <xf numFmtId="166" fontId="0" fillId="0" borderId="28" xfId="1" applyNumberFormat="1" applyFont="1" applyBorder="1" applyAlignment="1" applyProtection="1">
      <alignment horizontal="right" vertical="center"/>
      <protection hidden="1"/>
    </xf>
    <xf numFmtId="166" fontId="0" fillId="0" borderId="29" xfId="1" applyNumberFormat="1" applyFont="1" applyBorder="1" applyAlignment="1" applyProtection="1">
      <alignment horizontal="right" vertical="center"/>
      <protection hidden="1"/>
    </xf>
    <xf numFmtId="49" fontId="4" fillId="0" borderId="27" xfId="0" applyNumberFormat="1" applyFont="1" applyBorder="1" applyAlignment="1" applyProtection="1">
      <alignment horizontal="center" vertical="center"/>
      <protection locked="0"/>
    </xf>
    <xf numFmtId="2" fontId="0" fillId="0" borderId="28" xfId="0" applyNumberFormat="1" applyBorder="1" applyAlignment="1">
      <alignment horizontal="right" vertical="center"/>
    </xf>
    <xf numFmtId="166" fontId="0" fillId="0" borderId="28" xfId="1" applyNumberFormat="1" applyFont="1" applyFill="1" applyBorder="1" applyAlignment="1" applyProtection="1">
      <alignment horizontal="right" vertical="center"/>
      <protection hidden="1"/>
    </xf>
    <xf numFmtId="0" fontId="15" fillId="0" borderId="28" xfId="0" applyFont="1" applyBorder="1" applyAlignment="1" applyProtection="1">
      <alignment horizontal="center" vertical="center"/>
      <protection hidden="1"/>
    </xf>
    <xf numFmtId="2" fontId="15" fillId="0" borderId="28" xfId="0" applyNumberFormat="1" applyFont="1" applyBorder="1" applyAlignment="1">
      <alignment horizontal="right" vertical="center"/>
    </xf>
    <xf numFmtId="166" fontId="15" fillId="0" borderId="28" xfId="1" applyNumberFormat="1" applyFont="1" applyFill="1" applyBorder="1" applyAlignment="1" applyProtection="1">
      <alignment horizontal="right" vertical="center"/>
      <protection hidden="1"/>
    </xf>
    <xf numFmtId="166" fontId="15" fillId="0" borderId="29" xfId="1" applyNumberFormat="1" applyFont="1" applyBorder="1" applyAlignment="1" applyProtection="1">
      <alignment horizontal="right" vertical="center"/>
      <protection hidden="1"/>
    </xf>
    <xf numFmtId="0" fontId="15" fillId="0" borderId="28" xfId="0" applyFont="1" applyBorder="1" applyAlignment="1" applyProtection="1">
      <alignment horizontal="center" vertical="center" wrapText="1"/>
      <protection hidden="1"/>
    </xf>
    <xf numFmtId="2" fontId="15" fillId="0" borderId="28" xfId="0" applyNumberFormat="1" applyFont="1" applyBorder="1" applyAlignment="1" applyProtection="1">
      <alignment horizontal="right" vertical="center" wrapText="1"/>
      <protection hidden="1"/>
    </xf>
    <xf numFmtId="2" fontId="0" fillId="0" borderId="28" xfId="0" applyNumberFormat="1" applyBorder="1" applyAlignment="1" applyProtection="1">
      <alignment horizontal="right" vertical="center" wrapText="1"/>
      <protection hidden="1"/>
    </xf>
    <xf numFmtId="0" fontId="0" fillId="0" borderId="28" xfId="0" applyBorder="1" applyAlignment="1" applyProtection="1">
      <alignment horizontal="right" vertical="center"/>
      <protection hidden="1"/>
    </xf>
    <xf numFmtId="0" fontId="4" fillId="0" borderId="45" xfId="0" applyFont="1" applyBorder="1" applyAlignment="1" applyProtection="1">
      <alignment horizontal="center" vertical="center"/>
      <protection locked="0" hidden="1"/>
    </xf>
    <xf numFmtId="0" fontId="6" fillId="0" borderId="46" xfId="0" applyFont="1" applyBorder="1" applyAlignment="1" applyProtection="1">
      <alignment vertical="center" wrapText="1"/>
      <protection hidden="1"/>
    </xf>
    <xf numFmtId="0" fontId="0" fillId="0" borderId="46" xfId="0" applyBorder="1" applyAlignment="1" applyProtection="1">
      <alignment horizontal="center" vertical="center"/>
      <protection hidden="1"/>
    </xf>
    <xf numFmtId="0" fontId="0" fillId="0" borderId="46" xfId="0" applyBorder="1" applyAlignment="1" applyProtection="1">
      <alignment horizontal="right" vertical="center"/>
      <protection hidden="1"/>
    </xf>
    <xf numFmtId="166" fontId="0" fillId="0" borderId="46" xfId="1" applyNumberFormat="1" applyFont="1" applyBorder="1" applyAlignment="1" applyProtection="1">
      <alignment horizontal="right" vertical="center"/>
      <protection hidden="1"/>
    </xf>
    <xf numFmtId="166" fontId="0" fillId="0" borderId="47" xfId="1" applyNumberFormat="1" applyFont="1" applyBorder="1" applyAlignment="1" applyProtection="1">
      <alignment horizontal="right" vertical="center"/>
      <protection hidden="1"/>
    </xf>
    <xf numFmtId="0" fontId="3" fillId="0" borderId="49" xfId="0" applyFont="1" applyBorder="1" applyAlignment="1" applyProtection="1">
      <alignment horizontal="centerContinuous" vertical="center" wrapText="1"/>
      <protection locked="0"/>
    </xf>
    <xf numFmtId="0" fontId="3" fillId="0" borderId="43" xfId="0" applyFont="1" applyBorder="1" applyAlignment="1" applyProtection="1">
      <alignment horizontal="centerContinuous" vertical="center" wrapText="1"/>
      <protection locked="0"/>
    </xf>
    <xf numFmtId="0" fontId="3" fillId="0" borderId="44" xfId="0" applyFont="1" applyBorder="1" applyAlignment="1" applyProtection="1">
      <alignment horizontal="centerContinuous" vertical="center" wrapText="1"/>
      <protection locked="0"/>
    </xf>
    <xf numFmtId="0" fontId="3" fillId="0" borderId="51" xfId="0" applyFont="1" applyBorder="1" applyAlignment="1" applyProtection="1">
      <alignment horizontal="centerContinuous" vertical="center" wrapText="1"/>
      <protection locked="0"/>
    </xf>
    <xf numFmtId="15" fontId="4" fillId="0" borderId="53" xfId="0" applyNumberFormat="1" applyFont="1" applyBorder="1" applyAlignment="1" applyProtection="1">
      <alignment horizontal="center" vertical="top" wrapText="1"/>
      <protection locked="0"/>
    </xf>
    <xf numFmtId="165" fontId="5" fillId="0" borderId="57" xfId="1" applyNumberFormat="1" applyFont="1" applyBorder="1" applyAlignment="1" applyProtection="1">
      <alignment horizontal="centerContinuous" vertical="top"/>
      <protection locked="0"/>
    </xf>
    <xf numFmtId="165" fontId="5" fillId="0" borderId="58" xfId="1" applyNumberFormat="1" applyFont="1" applyBorder="1" applyAlignment="1" applyProtection="1">
      <alignment horizontal="centerContinuous" vertical="top"/>
      <protection locked="0"/>
    </xf>
    <xf numFmtId="0" fontId="7" fillId="5" borderId="39" xfId="0" applyFont="1" applyFill="1" applyBorder="1" applyAlignment="1" applyProtection="1">
      <alignment horizontal="center" vertical="center"/>
      <protection hidden="1"/>
    </xf>
    <xf numFmtId="0" fontId="7" fillId="5" borderId="40" xfId="0" applyFont="1" applyFill="1" applyBorder="1" applyAlignment="1" applyProtection="1">
      <alignment horizontal="center" vertical="center"/>
      <protection hidden="1"/>
    </xf>
    <xf numFmtId="166" fontId="7" fillId="5" borderId="40" xfId="0" applyNumberFormat="1" applyFont="1" applyFill="1" applyBorder="1" applyAlignment="1" applyProtection="1">
      <alignment horizontal="center" vertical="center"/>
      <protection hidden="1"/>
    </xf>
    <xf numFmtId="166" fontId="7" fillId="5" borderId="4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top"/>
      <protection locked="0" hidden="1"/>
    </xf>
    <xf numFmtId="0" fontId="15" fillId="0" borderId="28" xfId="0" applyFont="1" applyBorder="1" applyAlignment="1" applyProtection="1">
      <alignment horizontal="center" vertical="top"/>
      <protection hidden="1"/>
    </xf>
    <xf numFmtId="2" fontId="15" fillId="0" borderId="28" xfId="0" applyNumberFormat="1" applyFont="1" applyBorder="1" applyAlignment="1">
      <alignment horizontal="right" vertical="top"/>
    </xf>
    <xf numFmtId="166" fontId="15" fillId="0" borderId="28" xfId="1" applyNumberFormat="1" applyFont="1" applyBorder="1" applyAlignment="1" applyProtection="1">
      <alignment horizontal="right" vertical="top"/>
      <protection hidden="1"/>
    </xf>
    <xf numFmtId="166" fontId="15" fillId="0" borderId="29" xfId="1" applyNumberFormat="1" applyFont="1" applyBorder="1" applyAlignment="1" applyProtection="1">
      <alignment horizontal="right" vertical="top"/>
      <protection hidden="1"/>
    </xf>
    <xf numFmtId="0" fontId="15" fillId="0" borderId="28" xfId="0" applyFont="1" applyBorder="1" applyAlignment="1" applyProtection="1">
      <alignment horizontal="center" vertical="top" wrapText="1"/>
      <protection hidden="1"/>
    </xf>
    <xf numFmtId="2" fontId="15" fillId="0" borderId="28" xfId="0" applyNumberFormat="1" applyFont="1" applyBorder="1" applyAlignment="1" applyProtection="1">
      <alignment horizontal="right" vertical="top" wrapText="1"/>
      <protection hidden="1"/>
    </xf>
    <xf numFmtId="166" fontId="15" fillId="0" borderId="29" xfId="1" applyNumberFormat="1" applyFont="1" applyFill="1" applyBorder="1" applyAlignment="1" applyProtection="1">
      <alignment horizontal="right" vertical="top"/>
      <protection hidden="1"/>
    </xf>
    <xf numFmtId="166" fontId="7" fillId="4" borderId="60" xfId="1" applyNumberFormat="1" applyFont="1" applyFill="1" applyBorder="1" applyAlignment="1" applyProtection="1">
      <alignment horizontal="right" vertical="top"/>
      <protection hidden="1"/>
    </xf>
    <xf numFmtId="0" fontId="4" fillId="4" borderId="34" xfId="0" applyFont="1" applyFill="1" applyBorder="1" applyAlignment="1" applyProtection="1">
      <alignment horizontal="right" vertical="top"/>
      <protection locked="0" hidden="1"/>
    </xf>
    <xf numFmtId="166" fontId="7" fillId="4" borderId="59" xfId="1" applyNumberFormat="1" applyFont="1" applyFill="1" applyBorder="1" applyAlignment="1" applyProtection="1">
      <alignment horizontal="right" vertical="top"/>
      <protection hidden="1"/>
    </xf>
    <xf numFmtId="166" fontId="7" fillId="4" borderId="60" xfId="1" applyNumberFormat="1" applyFont="1" applyFill="1" applyBorder="1" applyAlignment="1" applyProtection="1">
      <alignment horizontal="right" vertical="top"/>
      <protection hidden="1"/>
    </xf>
    <xf numFmtId="0" fontId="7" fillId="3" borderId="30" xfId="0" applyFont="1" applyFill="1" applyBorder="1" applyAlignment="1" applyProtection="1">
      <alignment horizontal="right"/>
      <protection locked="0" hidden="1"/>
    </xf>
    <xf numFmtId="0" fontId="7" fillId="3" borderId="31" xfId="0" applyFont="1" applyFill="1" applyBorder="1" applyAlignment="1" applyProtection="1">
      <alignment horizontal="right"/>
      <protection locked="0" hidden="1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top" wrapText="1"/>
      <protection locked="0"/>
    </xf>
    <xf numFmtId="0" fontId="4" fillId="0" borderId="54" xfId="0" applyFont="1" applyBorder="1" applyAlignment="1" applyProtection="1">
      <alignment horizontal="center" vertical="top" wrapText="1"/>
      <protection locked="0"/>
    </xf>
    <xf numFmtId="0" fontId="16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55" xfId="0" applyFont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5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top" wrapText="1"/>
      <protection locked="0"/>
    </xf>
    <xf numFmtId="0" fontId="4" fillId="0" borderId="17" xfId="0" applyFont="1" applyBorder="1" applyAlignment="1" applyProtection="1">
      <alignment horizontal="center" vertical="top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hidden="1"/>
    </xf>
    <xf numFmtId="0" fontId="13" fillId="3" borderId="37" xfId="0" applyFont="1" applyFill="1" applyBorder="1" applyAlignment="1">
      <alignment horizontal="right" vertical="center" wrapText="1"/>
    </xf>
    <xf numFmtId="0" fontId="13" fillId="3" borderId="38" xfId="0" applyFont="1" applyFill="1" applyBorder="1" applyAlignment="1">
      <alignment horizontal="right" vertical="center" wrapText="1"/>
    </xf>
    <xf numFmtId="0" fontId="13" fillId="3" borderId="36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23">
    <dxf>
      <font>
        <condense val="0"/>
        <extend val="0"/>
        <color indexed="8"/>
      </font>
      <fill>
        <patternFill>
          <bgColor indexed="13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8"/>
      </font>
      <fill>
        <patternFill patternType="solid">
          <bgColor indexed="26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  <dxf>
      <font>
        <condense val="0"/>
        <extend val="0"/>
        <color indexed="12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E8F8B-E4F6-4299-8674-EB67840020E4}">
  <dimension ref="A1:N152"/>
  <sheetViews>
    <sheetView tabSelected="1" topLeftCell="A92" workbookViewId="0">
      <selection activeCell="B100" sqref="B100"/>
    </sheetView>
  </sheetViews>
  <sheetFormatPr baseColWidth="10" defaultColWidth="9.140625" defaultRowHeight="15" x14ac:dyDescent="0.25"/>
  <cols>
    <col min="2" max="2" width="39.85546875" customWidth="1"/>
    <col min="3" max="3" width="6.28515625" customWidth="1"/>
    <col min="4" max="4" width="11.42578125" customWidth="1"/>
    <col min="5" max="5" width="13" customWidth="1"/>
    <col min="6" max="6" width="17.85546875" customWidth="1"/>
    <col min="7" max="7" width="11" bestFit="1" customWidth="1"/>
  </cols>
  <sheetData>
    <row r="1" spans="1:14" ht="12.75" customHeight="1" thickTop="1" x14ac:dyDescent="0.25">
      <c r="A1" s="145" t="s">
        <v>27</v>
      </c>
      <c r="B1" s="146"/>
      <c r="C1" s="147"/>
      <c r="D1" s="1" t="s">
        <v>0</v>
      </c>
      <c r="E1" s="2"/>
      <c r="F1" s="3"/>
      <c r="G1" s="4"/>
      <c r="H1" s="4"/>
      <c r="I1" s="4"/>
      <c r="J1" s="4"/>
      <c r="K1" s="4"/>
      <c r="L1" s="4"/>
      <c r="N1" s="4"/>
    </row>
    <row r="2" spans="1:14" ht="14.25" customHeight="1" x14ac:dyDescent="0.25">
      <c r="A2" s="148"/>
      <c r="B2" s="135"/>
      <c r="C2" s="136"/>
      <c r="D2" s="5" t="s">
        <v>1</v>
      </c>
      <c r="E2" s="6"/>
      <c r="F2" s="7"/>
      <c r="G2" s="4"/>
      <c r="H2" s="4"/>
      <c r="I2" s="4"/>
      <c r="J2" s="4"/>
      <c r="K2" s="4"/>
      <c r="L2" s="4"/>
      <c r="N2" s="4"/>
    </row>
    <row r="3" spans="1:14" x14ac:dyDescent="0.25">
      <c r="A3" s="149" t="s">
        <v>2</v>
      </c>
      <c r="B3" s="151" t="s">
        <v>28</v>
      </c>
      <c r="C3" s="140"/>
      <c r="D3" s="141"/>
      <c r="E3" s="8" t="s">
        <v>3</v>
      </c>
      <c r="F3" s="9">
        <f ca="1">TODAY()</f>
        <v>46101</v>
      </c>
      <c r="G3" s="10"/>
      <c r="H3" s="10"/>
      <c r="I3" s="10"/>
      <c r="J3" s="10"/>
      <c r="K3" s="10"/>
      <c r="L3" s="10"/>
      <c r="N3" s="10"/>
    </row>
    <row r="4" spans="1:14" ht="15.75" thickBot="1" x14ac:dyDescent="0.3">
      <c r="A4" s="150"/>
      <c r="B4" s="152"/>
      <c r="C4" s="153"/>
      <c r="D4" s="154"/>
      <c r="E4" s="11"/>
      <c r="F4" s="12"/>
      <c r="G4" s="13"/>
      <c r="H4" s="13"/>
      <c r="I4" s="13"/>
      <c r="J4" s="13"/>
      <c r="K4" s="13"/>
      <c r="L4" s="13"/>
      <c r="N4" s="13"/>
    </row>
    <row r="5" spans="1:14" ht="15.75" thickTop="1" x14ac:dyDescent="0.25">
      <c r="A5" s="14"/>
      <c r="B5" s="15"/>
      <c r="C5" s="16"/>
      <c r="D5" s="17"/>
      <c r="E5" s="14"/>
      <c r="F5" s="18"/>
      <c r="G5" s="19"/>
      <c r="H5" s="19"/>
      <c r="I5" s="19"/>
      <c r="J5" s="19"/>
      <c r="K5" s="19"/>
      <c r="L5" s="19"/>
      <c r="N5" s="19"/>
    </row>
    <row r="6" spans="1:14" x14ac:dyDescent="0.25">
      <c r="A6" s="20" t="s">
        <v>4</v>
      </c>
      <c r="B6" s="20" t="s">
        <v>5</v>
      </c>
      <c r="C6" s="20" t="s">
        <v>6</v>
      </c>
      <c r="D6" s="20" t="s">
        <v>7</v>
      </c>
      <c r="E6" s="21" t="s">
        <v>8</v>
      </c>
      <c r="F6" s="22" t="s">
        <v>9</v>
      </c>
      <c r="G6" s="36"/>
      <c r="H6" s="36"/>
      <c r="I6" s="36"/>
      <c r="J6" s="36"/>
      <c r="K6" s="36"/>
      <c r="N6" s="19"/>
    </row>
    <row r="7" spans="1:14" ht="15.75" thickBot="1" x14ac:dyDescent="0.3">
      <c r="A7" s="43"/>
      <c r="B7" s="43"/>
      <c r="C7" s="43"/>
      <c r="D7" s="43"/>
      <c r="E7" s="44"/>
      <c r="F7" s="45"/>
      <c r="G7" s="37"/>
      <c r="H7" s="37"/>
      <c r="I7" s="37"/>
      <c r="J7" s="37"/>
      <c r="K7" s="37"/>
      <c r="L7" s="38"/>
      <c r="N7" s="27"/>
    </row>
    <row r="8" spans="1:14" x14ac:dyDescent="0.25">
      <c r="A8" s="79">
        <v>1</v>
      </c>
      <c r="B8" s="80" t="s">
        <v>10</v>
      </c>
      <c r="C8" s="81"/>
      <c r="D8" s="81"/>
      <c r="E8" s="81"/>
      <c r="F8" s="82"/>
      <c r="G8" s="40"/>
      <c r="H8" s="28"/>
      <c r="I8" s="78"/>
      <c r="J8" s="28"/>
      <c r="K8" s="28"/>
      <c r="L8" s="41"/>
      <c r="N8" s="28"/>
    </row>
    <row r="9" spans="1:14" x14ac:dyDescent="0.25">
      <c r="A9" s="83"/>
      <c r="B9" s="84"/>
      <c r="C9" s="85"/>
      <c r="D9" s="99"/>
      <c r="E9" s="87"/>
      <c r="F9" s="88"/>
      <c r="G9" s="40"/>
      <c r="H9" s="28"/>
      <c r="I9" s="78"/>
      <c r="J9" s="28"/>
      <c r="K9" s="28"/>
      <c r="L9" s="41"/>
      <c r="N9" s="28"/>
    </row>
    <row r="10" spans="1:14" ht="25.5" x14ac:dyDescent="0.25">
      <c r="A10" s="83">
        <v>1.01</v>
      </c>
      <c r="B10" s="84" t="s">
        <v>68</v>
      </c>
      <c r="C10" s="85" t="s">
        <v>29</v>
      </c>
      <c r="D10" s="86">
        <v>1</v>
      </c>
      <c r="E10" s="87"/>
      <c r="F10" s="88"/>
      <c r="G10" s="40"/>
      <c r="H10" s="28"/>
      <c r="I10" s="28"/>
      <c r="J10" s="28"/>
      <c r="K10" s="28"/>
      <c r="L10" s="41"/>
      <c r="N10" s="28"/>
    </row>
    <row r="11" spans="1:14" ht="25.5" x14ac:dyDescent="0.25">
      <c r="A11" s="89" t="s">
        <v>69</v>
      </c>
      <c r="B11" s="84" t="s">
        <v>30</v>
      </c>
      <c r="C11" s="85" t="s">
        <v>15</v>
      </c>
      <c r="D11" s="90">
        <f>32*10*2</f>
        <v>640</v>
      </c>
      <c r="E11" s="91"/>
      <c r="F11" s="88"/>
      <c r="G11" s="40"/>
      <c r="H11" s="28"/>
      <c r="I11" s="28"/>
      <c r="J11" s="28"/>
      <c r="K11" s="28"/>
      <c r="L11" s="41"/>
      <c r="N11" s="28"/>
    </row>
    <row r="12" spans="1:14" ht="25.5" x14ac:dyDescent="0.25">
      <c r="A12" s="89" t="s">
        <v>70</v>
      </c>
      <c r="B12" s="84" t="s">
        <v>71</v>
      </c>
      <c r="C12" s="92" t="s">
        <v>15</v>
      </c>
      <c r="D12" s="93">
        <f>(282+245+295+233+205+245)*1</f>
        <v>1505</v>
      </c>
      <c r="E12" s="94"/>
      <c r="F12" s="95"/>
      <c r="G12" s="40"/>
      <c r="H12" s="28"/>
      <c r="I12" s="28"/>
      <c r="J12" s="28"/>
      <c r="K12" s="28"/>
      <c r="L12" s="41"/>
      <c r="N12" s="28"/>
    </row>
    <row r="13" spans="1:14" ht="25.5" x14ac:dyDescent="0.25">
      <c r="A13" s="89" t="s">
        <v>26</v>
      </c>
      <c r="B13" s="84" t="s">
        <v>72</v>
      </c>
      <c r="C13" s="92" t="s">
        <v>12</v>
      </c>
      <c r="D13" s="93">
        <f>(210+40+60+110+210+40+25+55)*1</f>
        <v>750</v>
      </c>
      <c r="E13" s="94"/>
      <c r="F13" s="95"/>
      <c r="G13" s="40"/>
      <c r="H13" s="28"/>
      <c r="I13" s="28"/>
      <c r="J13" s="28"/>
      <c r="K13" s="28"/>
      <c r="L13" s="41"/>
      <c r="N13" s="28"/>
    </row>
    <row r="14" spans="1:14" ht="25.5" x14ac:dyDescent="0.25">
      <c r="A14" s="89" t="s">
        <v>31</v>
      </c>
      <c r="B14" s="84" t="s">
        <v>73</v>
      </c>
      <c r="C14" s="96" t="s">
        <v>15</v>
      </c>
      <c r="D14" s="97">
        <f>D12</f>
        <v>1505</v>
      </c>
      <c r="E14" s="94"/>
      <c r="F14" s="95"/>
      <c r="G14" s="40"/>
      <c r="H14" s="28"/>
      <c r="I14" s="28"/>
      <c r="J14" s="28"/>
      <c r="K14" s="28"/>
      <c r="L14" s="41"/>
      <c r="N14" s="28"/>
    </row>
    <row r="15" spans="1:14" ht="25.5" x14ac:dyDescent="0.25">
      <c r="A15" s="89" t="s">
        <v>56</v>
      </c>
      <c r="B15" s="84" t="s">
        <v>74</v>
      </c>
      <c r="C15" s="96" t="s">
        <v>12</v>
      </c>
      <c r="D15" s="97">
        <f>D13</f>
        <v>750</v>
      </c>
      <c r="E15" s="94"/>
      <c r="F15" s="95"/>
      <c r="G15" s="39"/>
      <c r="H15" s="28"/>
      <c r="I15" s="28"/>
      <c r="J15" s="28"/>
      <c r="K15" s="28"/>
      <c r="L15" s="42"/>
      <c r="N15" s="28"/>
    </row>
    <row r="16" spans="1:14" ht="51" x14ac:dyDescent="0.25">
      <c r="A16" s="89" t="s">
        <v>65</v>
      </c>
      <c r="B16" s="84" t="s">
        <v>75</v>
      </c>
      <c r="C16" s="92" t="s">
        <v>15</v>
      </c>
      <c r="D16" s="90">
        <f>32*10*2</f>
        <v>640</v>
      </c>
      <c r="E16" s="91"/>
      <c r="F16" s="88"/>
    </row>
    <row r="17" spans="1:6" ht="27" x14ac:dyDescent="0.25">
      <c r="A17" s="89" t="s">
        <v>66</v>
      </c>
      <c r="B17" s="66" t="s">
        <v>76</v>
      </c>
      <c r="C17" s="96" t="s">
        <v>29</v>
      </c>
      <c r="D17" s="98">
        <v>1</v>
      </c>
      <c r="E17" s="87"/>
      <c r="F17" s="88"/>
    </row>
    <row r="18" spans="1:6" ht="27" x14ac:dyDescent="0.25">
      <c r="A18" s="89" t="s">
        <v>77</v>
      </c>
      <c r="B18" s="66" t="s">
        <v>78</v>
      </c>
      <c r="C18" s="96" t="s">
        <v>79</v>
      </c>
      <c r="D18" s="98">
        <f>(D12*0.05)+(D13*0.3*0.05)</f>
        <v>86.5</v>
      </c>
      <c r="E18" s="87"/>
      <c r="F18" s="88"/>
    </row>
    <row r="19" spans="1:6" ht="15.75" thickBot="1" x14ac:dyDescent="0.3">
      <c r="A19" s="127" t="s">
        <v>16</v>
      </c>
      <c r="B19" s="128"/>
      <c r="C19" s="128"/>
      <c r="D19" s="128"/>
      <c r="E19" s="128"/>
      <c r="F19" s="71">
        <f>F11+F12+F13+F14+F15+F16+F10+F18+F17</f>
        <v>0</v>
      </c>
    </row>
    <row r="20" spans="1:6" x14ac:dyDescent="0.25">
      <c r="A20" s="79">
        <v>2</v>
      </c>
      <c r="B20" s="80" t="s">
        <v>17</v>
      </c>
      <c r="C20" s="81"/>
      <c r="D20" s="81"/>
      <c r="E20" s="81"/>
      <c r="F20" s="82"/>
    </row>
    <row r="21" spans="1:6" x14ac:dyDescent="0.25">
      <c r="A21" s="83"/>
      <c r="B21" s="84"/>
      <c r="C21" s="85"/>
      <c r="D21" s="99"/>
      <c r="E21" s="87"/>
      <c r="F21" s="88"/>
    </row>
    <row r="22" spans="1:6" ht="25.5" x14ac:dyDescent="0.25">
      <c r="A22" s="89" t="s">
        <v>19</v>
      </c>
      <c r="B22" s="84" t="s">
        <v>80</v>
      </c>
      <c r="C22" s="92" t="s">
        <v>15</v>
      </c>
      <c r="D22" s="93">
        <f>D12</f>
        <v>1505</v>
      </c>
      <c r="E22" s="94"/>
      <c r="F22" s="95"/>
    </row>
    <row r="23" spans="1:6" ht="38.25" x14ac:dyDescent="0.25">
      <c r="A23" s="89" t="s">
        <v>32</v>
      </c>
      <c r="B23" s="84" t="s">
        <v>81</v>
      </c>
      <c r="C23" s="92" t="s">
        <v>12</v>
      </c>
      <c r="D23" s="93">
        <f>D13</f>
        <v>750</v>
      </c>
      <c r="E23" s="94"/>
      <c r="F23" s="95"/>
    </row>
    <row r="24" spans="1:6" ht="15.75" thickBot="1" x14ac:dyDescent="0.3">
      <c r="A24" s="127" t="s">
        <v>33</v>
      </c>
      <c r="B24" s="128"/>
      <c r="C24" s="128"/>
      <c r="D24" s="128"/>
      <c r="E24" s="128"/>
      <c r="F24" s="71">
        <f>F22+F23</f>
        <v>0</v>
      </c>
    </row>
    <row r="25" spans="1:6" x14ac:dyDescent="0.25">
      <c r="A25" s="79">
        <v>3</v>
      </c>
      <c r="B25" s="80" t="s">
        <v>18</v>
      </c>
      <c r="C25" s="81"/>
      <c r="D25" s="81"/>
      <c r="E25" s="81"/>
      <c r="F25" s="82"/>
    </row>
    <row r="26" spans="1:6" x14ac:dyDescent="0.25">
      <c r="A26" s="83"/>
      <c r="B26" s="84"/>
      <c r="C26" s="85"/>
      <c r="D26" s="99"/>
      <c r="E26" s="87"/>
      <c r="F26" s="88"/>
    </row>
    <row r="27" spans="1:6" ht="38.25" x14ac:dyDescent="0.25">
      <c r="A27" s="89" t="s">
        <v>20</v>
      </c>
      <c r="B27" s="84" t="s">
        <v>82</v>
      </c>
      <c r="C27" s="85" t="s">
        <v>15</v>
      </c>
      <c r="D27" s="90">
        <f>(280+235+105+100+295+245+170+75)</f>
        <v>1505</v>
      </c>
      <c r="E27" s="91"/>
      <c r="F27" s="88"/>
    </row>
    <row r="28" spans="1:6" ht="38.25" x14ac:dyDescent="0.25">
      <c r="A28" s="89" t="s">
        <v>25</v>
      </c>
      <c r="B28" s="84" t="s">
        <v>83</v>
      </c>
      <c r="C28" s="85" t="s">
        <v>12</v>
      </c>
      <c r="D28" s="90">
        <f>D23</f>
        <v>750</v>
      </c>
      <c r="E28" s="91"/>
      <c r="F28" s="88"/>
    </row>
    <row r="29" spans="1:6" x14ac:dyDescent="0.25">
      <c r="A29" s="89" t="s">
        <v>36</v>
      </c>
      <c r="B29" s="84" t="s">
        <v>35</v>
      </c>
      <c r="C29" s="85" t="s">
        <v>12</v>
      </c>
      <c r="D29" s="86">
        <f>(114*10)</f>
        <v>1140</v>
      </c>
      <c r="E29" s="91"/>
      <c r="F29" s="88"/>
    </row>
    <row r="30" spans="1:6" ht="15.75" thickBot="1" x14ac:dyDescent="0.3">
      <c r="A30" s="127" t="s">
        <v>34</v>
      </c>
      <c r="B30" s="128"/>
      <c r="C30" s="128"/>
      <c r="D30" s="128"/>
      <c r="E30" s="128"/>
      <c r="F30" s="71">
        <f>F27+F28+F29</f>
        <v>0</v>
      </c>
    </row>
    <row r="31" spans="1:6" x14ac:dyDescent="0.25">
      <c r="A31" s="79">
        <v>4</v>
      </c>
      <c r="B31" s="80" t="s">
        <v>40</v>
      </c>
      <c r="C31" s="81"/>
      <c r="D31" s="81"/>
      <c r="E31" s="81"/>
      <c r="F31" s="82"/>
    </row>
    <row r="32" spans="1:6" x14ac:dyDescent="0.25">
      <c r="A32" s="83"/>
      <c r="B32" s="84"/>
      <c r="C32" s="85"/>
      <c r="D32" s="99"/>
      <c r="E32" s="87"/>
      <c r="F32" s="88"/>
    </row>
    <row r="33" spans="1:6" ht="25.5" x14ac:dyDescent="0.25">
      <c r="A33" s="89" t="s">
        <v>21</v>
      </c>
      <c r="B33" s="84" t="s">
        <v>37</v>
      </c>
      <c r="C33" s="85" t="s">
        <v>12</v>
      </c>
      <c r="D33" s="90">
        <f>(57*2)+(40*2)</f>
        <v>194</v>
      </c>
      <c r="E33" s="87"/>
      <c r="F33" s="88"/>
    </row>
    <row r="34" spans="1:6" ht="51" x14ac:dyDescent="0.25">
      <c r="A34" s="89" t="s">
        <v>22</v>
      </c>
      <c r="B34" s="84" t="s">
        <v>84</v>
      </c>
      <c r="C34" s="85" t="s">
        <v>12</v>
      </c>
      <c r="D34" s="90">
        <f>D33</f>
        <v>194</v>
      </c>
      <c r="E34" s="87"/>
      <c r="F34" s="88"/>
    </row>
    <row r="35" spans="1:6" ht="25.5" x14ac:dyDescent="0.25">
      <c r="A35" s="89" t="s">
        <v>38</v>
      </c>
      <c r="B35" s="84" t="s">
        <v>85</v>
      </c>
      <c r="C35" s="85" t="s">
        <v>12</v>
      </c>
      <c r="D35" s="90">
        <v>32</v>
      </c>
      <c r="E35" s="87"/>
      <c r="F35" s="88"/>
    </row>
    <row r="36" spans="1:6" ht="25.5" x14ac:dyDescent="0.25">
      <c r="A36" s="89" t="s">
        <v>86</v>
      </c>
      <c r="B36" s="84" t="s">
        <v>87</v>
      </c>
      <c r="C36" s="85" t="s">
        <v>12</v>
      </c>
      <c r="D36" s="90">
        <f>D33</f>
        <v>194</v>
      </c>
      <c r="E36" s="87"/>
      <c r="F36" s="88"/>
    </row>
    <row r="37" spans="1:6" ht="15.75" thickBot="1" x14ac:dyDescent="0.3">
      <c r="A37" s="126"/>
      <c r="B37" s="125" t="s">
        <v>39</v>
      </c>
      <c r="C37" s="125"/>
      <c r="D37" s="125"/>
      <c r="E37" s="125"/>
      <c r="F37" s="71">
        <f>F33+F34+F36+F35</f>
        <v>0</v>
      </c>
    </row>
    <row r="38" spans="1:6" x14ac:dyDescent="0.25">
      <c r="A38" s="79">
        <v>5</v>
      </c>
      <c r="B38" s="80" t="s">
        <v>41</v>
      </c>
      <c r="C38" s="81"/>
      <c r="D38" s="81"/>
      <c r="E38" s="81"/>
      <c r="F38" s="82"/>
    </row>
    <row r="39" spans="1:6" x14ac:dyDescent="0.25">
      <c r="A39" s="83"/>
      <c r="B39" s="84"/>
      <c r="C39" s="85"/>
      <c r="D39" s="99"/>
      <c r="E39" s="87"/>
      <c r="F39" s="88"/>
    </row>
    <row r="40" spans="1:6" ht="25.5" x14ac:dyDescent="0.25">
      <c r="A40" s="89" t="s">
        <v>23</v>
      </c>
      <c r="B40" s="84" t="s">
        <v>88</v>
      </c>
      <c r="C40" s="85" t="s">
        <v>12</v>
      </c>
      <c r="D40" s="90">
        <f>106+80+80</f>
        <v>266</v>
      </c>
      <c r="E40" s="87"/>
      <c r="F40" s="88"/>
    </row>
    <row r="41" spans="1:6" ht="38.25" x14ac:dyDescent="0.25">
      <c r="A41" s="89" t="s">
        <v>24</v>
      </c>
      <c r="B41" s="84" t="s">
        <v>89</v>
      </c>
      <c r="C41" s="85" t="s">
        <v>12</v>
      </c>
      <c r="D41" s="90">
        <f>D40</f>
        <v>266</v>
      </c>
      <c r="E41" s="87"/>
      <c r="F41" s="88"/>
    </row>
    <row r="42" spans="1:6" ht="15.75" thickBot="1" x14ac:dyDescent="0.3">
      <c r="A42" s="127" t="s">
        <v>42</v>
      </c>
      <c r="B42" s="128"/>
      <c r="C42" s="128"/>
      <c r="D42" s="128"/>
      <c r="E42" s="128"/>
      <c r="F42" s="71">
        <f>F40+F41</f>
        <v>0</v>
      </c>
    </row>
    <row r="43" spans="1:6" ht="18.75" customHeight="1" x14ac:dyDescent="0.25">
      <c r="A43" s="23">
        <v>6</v>
      </c>
      <c r="B43" s="24" t="s">
        <v>43</v>
      </c>
      <c r="C43" s="25"/>
      <c r="D43" s="25"/>
      <c r="E43" s="25"/>
      <c r="F43" s="26"/>
    </row>
    <row r="44" spans="1:6" ht="18" customHeight="1" x14ac:dyDescent="0.25">
      <c r="A44" s="100"/>
      <c r="B44" s="101"/>
      <c r="C44" s="102"/>
      <c r="D44" s="103"/>
      <c r="E44" s="104"/>
      <c r="F44" s="105"/>
    </row>
    <row r="45" spans="1:6" ht="63.75" customHeight="1" x14ac:dyDescent="0.25">
      <c r="A45" s="89" t="s">
        <v>45</v>
      </c>
      <c r="B45" s="84" t="s">
        <v>90</v>
      </c>
      <c r="C45" s="85" t="s">
        <v>29</v>
      </c>
      <c r="D45" s="90">
        <v>1</v>
      </c>
      <c r="E45" s="87"/>
      <c r="F45" s="88"/>
    </row>
    <row r="46" spans="1:6" ht="15.75" thickBot="1" x14ac:dyDescent="0.3">
      <c r="A46" s="127" t="s">
        <v>44</v>
      </c>
      <c r="B46" s="128"/>
      <c r="C46" s="128"/>
      <c r="D46" s="128"/>
      <c r="E46" s="128"/>
      <c r="F46" s="71">
        <f>F45</f>
        <v>0</v>
      </c>
    </row>
    <row r="47" spans="1:6" ht="15.75" thickBot="1" x14ac:dyDescent="0.3">
      <c r="A47" s="50"/>
      <c r="B47" s="51"/>
      <c r="C47" s="52"/>
      <c r="D47" s="49"/>
      <c r="E47" s="53"/>
      <c r="F47" s="54"/>
    </row>
    <row r="48" spans="1:6" ht="15.75" thickBot="1" x14ac:dyDescent="0.3">
      <c r="A48" s="129" t="s">
        <v>47</v>
      </c>
      <c r="B48" s="130"/>
      <c r="C48" s="130"/>
      <c r="D48" s="130"/>
      <c r="E48" s="130"/>
      <c r="F48" s="55">
        <f>F19+F24+F30+F37+F42+F46</f>
        <v>0</v>
      </c>
    </row>
    <row r="49" spans="1:6" x14ac:dyDescent="0.25">
      <c r="A49" s="50"/>
      <c r="B49" s="51"/>
      <c r="C49" s="52"/>
      <c r="D49" s="49"/>
      <c r="E49" s="53"/>
      <c r="F49" s="54"/>
    </row>
    <row r="50" spans="1:6" x14ac:dyDescent="0.25">
      <c r="A50" s="50"/>
      <c r="B50" s="51"/>
      <c r="C50" s="52"/>
      <c r="D50" s="49"/>
      <c r="E50" s="53"/>
      <c r="F50" s="54"/>
    </row>
    <row r="51" spans="1:6" ht="15.75" thickBot="1" x14ac:dyDescent="0.3"/>
    <row r="52" spans="1:6" ht="18" x14ac:dyDescent="0.25">
      <c r="A52" s="131" t="s">
        <v>27</v>
      </c>
      <c r="B52" s="132"/>
      <c r="C52" s="133"/>
      <c r="D52" s="106" t="s">
        <v>0</v>
      </c>
      <c r="E52" s="107"/>
      <c r="F52" s="108"/>
    </row>
    <row r="53" spans="1:6" ht="18" x14ac:dyDescent="0.25">
      <c r="A53" s="134"/>
      <c r="B53" s="135"/>
      <c r="C53" s="136"/>
      <c r="D53" s="5" t="s">
        <v>1</v>
      </c>
      <c r="E53" s="6"/>
      <c r="F53" s="109"/>
    </row>
    <row r="54" spans="1:6" x14ac:dyDescent="0.25">
      <c r="A54" s="137" t="s">
        <v>2</v>
      </c>
      <c r="B54" s="139" t="s">
        <v>46</v>
      </c>
      <c r="C54" s="140"/>
      <c r="D54" s="141"/>
      <c r="E54" s="8" t="s">
        <v>3</v>
      </c>
      <c r="F54" s="110">
        <f ca="1">TODAY()</f>
        <v>46101</v>
      </c>
    </row>
    <row r="55" spans="1:6" ht="15.75" thickBot="1" x14ac:dyDescent="0.3">
      <c r="A55" s="138"/>
      <c r="B55" s="142"/>
      <c r="C55" s="143"/>
      <c r="D55" s="144"/>
      <c r="E55" s="111"/>
      <c r="F55" s="112"/>
    </row>
    <row r="56" spans="1:6" ht="15.75" thickBot="1" x14ac:dyDescent="0.3">
      <c r="A56" s="14"/>
      <c r="B56" s="15"/>
      <c r="C56" s="16"/>
      <c r="D56" s="17"/>
      <c r="E56" s="14"/>
      <c r="F56" s="18"/>
    </row>
    <row r="57" spans="1:6" ht="15.75" thickBot="1" x14ac:dyDescent="0.3">
      <c r="A57" s="113" t="s">
        <v>4</v>
      </c>
      <c r="B57" s="114" t="s">
        <v>5</v>
      </c>
      <c r="C57" s="114" t="s">
        <v>6</v>
      </c>
      <c r="D57" s="114" t="s">
        <v>7</v>
      </c>
      <c r="E57" s="115" t="s">
        <v>8</v>
      </c>
      <c r="F57" s="116" t="s">
        <v>9</v>
      </c>
    </row>
    <row r="58" spans="1:6" ht="15.75" thickBot="1" x14ac:dyDescent="0.3">
      <c r="A58" s="43"/>
      <c r="B58" s="43"/>
      <c r="C58" s="43"/>
      <c r="D58" s="43"/>
      <c r="E58" s="44"/>
      <c r="F58" s="45"/>
    </row>
    <row r="59" spans="1:6" x14ac:dyDescent="0.25">
      <c r="A59" s="79">
        <v>1</v>
      </c>
      <c r="B59" s="80" t="s">
        <v>10</v>
      </c>
      <c r="C59" s="81"/>
      <c r="D59" s="81"/>
      <c r="E59" s="81"/>
      <c r="F59" s="82"/>
    </row>
    <row r="60" spans="1:6" x14ac:dyDescent="0.25">
      <c r="A60" s="117"/>
      <c r="B60" s="30"/>
      <c r="C60" s="31"/>
      <c r="D60" s="35"/>
      <c r="E60" s="32"/>
      <c r="F60" s="33"/>
    </row>
    <row r="61" spans="1:6" ht="25.5" x14ac:dyDescent="0.25">
      <c r="A61" s="29" t="s">
        <v>11</v>
      </c>
      <c r="B61" s="30" t="s">
        <v>71</v>
      </c>
      <c r="C61" s="118" t="s">
        <v>15</v>
      </c>
      <c r="D61" s="119">
        <f>(745+655+165+775+245+625+265+205+250+150)*1</f>
        <v>4080</v>
      </c>
      <c r="E61" s="120"/>
      <c r="F61" s="121"/>
    </row>
    <row r="62" spans="1:6" ht="25.5" x14ac:dyDescent="0.25">
      <c r="A62" s="29" t="s">
        <v>13</v>
      </c>
      <c r="B62" s="30" t="s">
        <v>72</v>
      </c>
      <c r="C62" s="118" t="s">
        <v>12</v>
      </c>
      <c r="D62" s="119">
        <f>(200+35+230+40+285+55+65+250)*1</f>
        <v>1160</v>
      </c>
      <c r="E62" s="120"/>
      <c r="F62" s="121"/>
    </row>
    <row r="63" spans="1:6" ht="25.5" x14ac:dyDescent="0.25">
      <c r="A63" s="29" t="s">
        <v>14</v>
      </c>
      <c r="B63" s="30" t="s">
        <v>73</v>
      </c>
      <c r="C63" s="122" t="s">
        <v>15</v>
      </c>
      <c r="D63" s="123">
        <f>D61</f>
        <v>4080</v>
      </c>
      <c r="E63" s="120"/>
      <c r="F63" s="124"/>
    </row>
    <row r="64" spans="1:6" ht="25.5" x14ac:dyDescent="0.25">
      <c r="A64" s="29" t="s">
        <v>26</v>
      </c>
      <c r="B64" s="30" t="s">
        <v>73</v>
      </c>
      <c r="C64" s="122" t="s">
        <v>12</v>
      </c>
      <c r="D64" s="123">
        <f>D62</f>
        <v>1160</v>
      </c>
      <c r="E64" s="120"/>
      <c r="F64" s="124"/>
    </row>
    <row r="65" spans="1:6" ht="27" x14ac:dyDescent="0.25">
      <c r="A65" s="29" t="s">
        <v>31</v>
      </c>
      <c r="B65" s="66" t="s">
        <v>76</v>
      </c>
      <c r="C65" s="122" t="s">
        <v>29</v>
      </c>
      <c r="D65" s="123">
        <v>1</v>
      </c>
      <c r="E65" s="120"/>
      <c r="F65" s="121"/>
    </row>
    <row r="66" spans="1:6" ht="27" x14ac:dyDescent="0.25">
      <c r="A66" s="29" t="s">
        <v>56</v>
      </c>
      <c r="B66" s="66" t="s">
        <v>78</v>
      </c>
      <c r="C66" s="122" t="s">
        <v>79</v>
      </c>
      <c r="D66" s="123">
        <f>(D61*0.05)+(D62*0.3*0.05)</f>
        <v>221.4</v>
      </c>
      <c r="E66" s="120"/>
      <c r="F66" s="121"/>
    </row>
    <row r="67" spans="1:6" ht="27" x14ac:dyDescent="0.25">
      <c r="A67" s="29" t="s">
        <v>65</v>
      </c>
      <c r="B67" s="66" t="s">
        <v>91</v>
      </c>
      <c r="C67" s="122" t="s">
        <v>29</v>
      </c>
      <c r="D67" s="123">
        <v>2</v>
      </c>
      <c r="E67" s="120"/>
      <c r="F67" s="121"/>
    </row>
    <row r="68" spans="1:6" ht="27" x14ac:dyDescent="0.25">
      <c r="A68" s="29" t="s">
        <v>66</v>
      </c>
      <c r="B68" s="66" t="s">
        <v>92</v>
      </c>
      <c r="C68" s="122" t="s">
        <v>29</v>
      </c>
      <c r="D68" s="123">
        <v>2</v>
      </c>
      <c r="E68" s="120"/>
      <c r="F68" s="121"/>
    </row>
    <row r="69" spans="1:6" ht="15.75" thickBot="1" x14ac:dyDescent="0.3">
      <c r="A69" s="127" t="s">
        <v>16</v>
      </c>
      <c r="B69" s="128"/>
      <c r="C69" s="128"/>
      <c r="D69" s="128"/>
      <c r="E69" s="128"/>
      <c r="F69" s="71">
        <f>F61+F62+F63+F64+F60+F66+F65+F67+F68</f>
        <v>0</v>
      </c>
    </row>
    <row r="70" spans="1:6" x14ac:dyDescent="0.25">
      <c r="A70" s="79">
        <v>2</v>
      </c>
      <c r="B70" s="80" t="s">
        <v>17</v>
      </c>
      <c r="C70" s="81"/>
      <c r="D70" s="81"/>
      <c r="E70" s="81"/>
      <c r="F70" s="82"/>
    </row>
    <row r="71" spans="1:6" x14ac:dyDescent="0.25">
      <c r="A71" s="117"/>
      <c r="B71" s="30"/>
      <c r="C71" s="31"/>
      <c r="D71" s="35"/>
      <c r="E71" s="32"/>
      <c r="F71" s="33"/>
    </row>
    <row r="72" spans="1:6" ht="25.5" x14ac:dyDescent="0.25">
      <c r="A72" s="29" t="s">
        <v>19</v>
      </c>
      <c r="B72" s="30" t="s">
        <v>93</v>
      </c>
      <c r="C72" s="118" t="s">
        <v>15</v>
      </c>
      <c r="D72" s="119">
        <f>D61</f>
        <v>4080</v>
      </c>
      <c r="E72" s="120"/>
      <c r="F72" s="121"/>
    </row>
    <row r="73" spans="1:6" ht="25.5" x14ac:dyDescent="0.25">
      <c r="A73" s="29" t="s">
        <v>32</v>
      </c>
      <c r="B73" s="30" t="s">
        <v>94</v>
      </c>
      <c r="C73" s="118" t="s">
        <v>12</v>
      </c>
      <c r="D73" s="119">
        <f>D62</f>
        <v>1160</v>
      </c>
      <c r="E73" s="120"/>
      <c r="F73" s="121"/>
    </row>
    <row r="74" spans="1:6" ht="15.75" thickBot="1" x14ac:dyDescent="0.3">
      <c r="A74" s="127" t="s">
        <v>33</v>
      </c>
      <c r="B74" s="128"/>
      <c r="C74" s="128"/>
      <c r="D74" s="128"/>
      <c r="E74" s="128"/>
      <c r="F74" s="71">
        <f>F72+F73</f>
        <v>0</v>
      </c>
    </row>
    <row r="75" spans="1:6" x14ac:dyDescent="0.25">
      <c r="A75" s="79">
        <v>3</v>
      </c>
      <c r="B75" s="80" t="s">
        <v>18</v>
      </c>
      <c r="C75" s="81"/>
      <c r="D75" s="81"/>
      <c r="E75" s="81"/>
      <c r="F75" s="82"/>
    </row>
    <row r="76" spans="1:6" x14ac:dyDescent="0.25">
      <c r="A76" s="117"/>
      <c r="B76" s="30"/>
      <c r="C76" s="31"/>
      <c r="D76" s="35"/>
      <c r="E76" s="32"/>
      <c r="F76" s="33"/>
    </row>
    <row r="77" spans="1:6" ht="25.5" x14ac:dyDescent="0.25">
      <c r="A77" s="29" t="s">
        <v>20</v>
      </c>
      <c r="B77" s="30" t="s">
        <v>95</v>
      </c>
      <c r="C77" s="31" t="s">
        <v>15</v>
      </c>
      <c r="D77" s="34">
        <f>D72</f>
        <v>4080</v>
      </c>
      <c r="E77" s="32"/>
      <c r="F77" s="33"/>
    </row>
    <row r="78" spans="1:6" ht="38.25" x14ac:dyDescent="0.25">
      <c r="A78" s="29" t="s">
        <v>25</v>
      </c>
      <c r="B78" s="30" t="s">
        <v>96</v>
      </c>
      <c r="C78" s="31" t="s">
        <v>12</v>
      </c>
      <c r="D78" s="34">
        <f>(200+225+40+280+60+65+40+100)</f>
        <v>1010</v>
      </c>
      <c r="E78" s="32"/>
      <c r="F78" s="33"/>
    </row>
    <row r="79" spans="1:6" x14ac:dyDescent="0.25">
      <c r="A79" s="29" t="s">
        <v>36</v>
      </c>
      <c r="B79" s="30" t="s">
        <v>35</v>
      </c>
      <c r="C79" s="31" t="s">
        <v>12</v>
      </c>
      <c r="D79" s="35">
        <f>(176*10)</f>
        <v>1760</v>
      </c>
      <c r="E79" s="32"/>
      <c r="F79" s="33"/>
    </row>
    <row r="80" spans="1:6" ht="15.75" thickBot="1" x14ac:dyDescent="0.3">
      <c r="A80" s="127" t="s">
        <v>34</v>
      </c>
      <c r="B80" s="128"/>
      <c r="C80" s="128"/>
      <c r="D80" s="128"/>
      <c r="E80" s="128"/>
      <c r="F80" s="71">
        <f>F77+F78+F79</f>
        <v>0</v>
      </c>
    </row>
    <row r="81" spans="1:6" x14ac:dyDescent="0.25">
      <c r="A81" s="79">
        <v>4</v>
      </c>
      <c r="B81" s="80" t="s">
        <v>40</v>
      </c>
      <c r="C81" s="81"/>
      <c r="D81" s="81"/>
      <c r="E81" s="81"/>
      <c r="F81" s="82"/>
    </row>
    <row r="82" spans="1:6" x14ac:dyDescent="0.25">
      <c r="A82" s="117"/>
      <c r="B82" s="30"/>
      <c r="C82" s="31"/>
      <c r="D82" s="35"/>
      <c r="E82" s="32"/>
      <c r="F82" s="33"/>
    </row>
    <row r="83" spans="1:6" ht="25.5" x14ac:dyDescent="0.25">
      <c r="A83" s="29" t="s">
        <v>21</v>
      </c>
      <c r="B83" s="30" t="s">
        <v>37</v>
      </c>
      <c r="C83" s="31" t="s">
        <v>12</v>
      </c>
      <c r="D83" s="34">
        <f>180+110+16</f>
        <v>306</v>
      </c>
      <c r="E83" s="32"/>
      <c r="F83" s="33"/>
    </row>
    <row r="84" spans="1:6" ht="51" x14ac:dyDescent="0.25">
      <c r="A84" s="29" t="s">
        <v>22</v>
      </c>
      <c r="B84" s="30" t="s">
        <v>97</v>
      </c>
      <c r="C84" s="31" t="s">
        <v>12</v>
      </c>
      <c r="D84" s="34">
        <f>D83</f>
        <v>306</v>
      </c>
      <c r="E84" s="32"/>
      <c r="F84" s="33"/>
    </row>
    <row r="85" spans="1:6" ht="25.5" x14ac:dyDescent="0.25">
      <c r="A85" s="29" t="s">
        <v>38</v>
      </c>
      <c r="B85" s="30" t="s">
        <v>98</v>
      </c>
      <c r="C85" s="31" t="s">
        <v>12</v>
      </c>
      <c r="D85" s="34">
        <f>D83</f>
        <v>306</v>
      </c>
      <c r="E85" s="32"/>
      <c r="F85" s="33"/>
    </row>
    <row r="86" spans="1:6" ht="15.75" thickBot="1" x14ac:dyDescent="0.3">
      <c r="A86" s="67"/>
      <c r="B86" s="65"/>
      <c r="C86" s="68"/>
      <c r="D86" s="69"/>
      <c r="E86" s="70" t="s">
        <v>48</v>
      </c>
      <c r="F86" s="71">
        <f>F83+F84+F85</f>
        <v>0</v>
      </c>
    </row>
    <row r="87" spans="1:6" x14ac:dyDescent="0.25">
      <c r="A87" s="79">
        <v>5</v>
      </c>
      <c r="B87" s="80" t="s">
        <v>41</v>
      </c>
      <c r="C87" s="81"/>
      <c r="D87" s="81"/>
      <c r="E87" s="81"/>
      <c r="F87" s="82"/>
    </row>
    <row r="88" spans="1:6" x14ac:dyDescent="0.25">
      <c r="A88" s="117"/>
      <c r="B88" s="30"/>
      <c r="C88" s="31"/>
      <c r="D88" s="35"/>
      <c r="E88" s="32"/>
      <c r="F88" s="33"/>
    </row>
    <row r="89" spans="1:6" ht="25.5" x14ac:dyDescent="0.25">
      <c r="A89" s="29" t="s">
        <v>23</v>
      </c>
      <c r="B89" s="30" t="s">
        <v>88</v>
      </c>
      <c r="C89" s="31" t="s">
        <v>12</v>
      </c>
      <c r="D89" s="34">
        <f>250</f>
        <v>250</v>
      </c>
      <c r="E89" s="32"/>
      <c r="F89" s="33"/>
    </row>
    <row r="90" spans="1:6" ht="38.25" x14ac:dyDescent="0.25">
      <c r="A90" s="29" t="s">
        <v>24</v>
      </c>
      <c r="B90" s="30" t="s">
        <v>89</v>
      </c>
      <c r="C90" s="31" t="s">
        <v>12</v>
      </c>
      <c r="D90" s="34">
        <f>D89</f>
        <v>250</v>
      </c>
      <c r="E90" s="32"/>
      <c r="F90" s="33"/>
    </row>
    <row r="91" spans="1:6" ht="15.75" thickBot="1" x14ac:dyDescent="0.3">
      <c r="A91" s="127" t="s">
        <v>42</v>
      </c>
      <c r="B91" s="128"/>
      <c r="C91" s="128"/>
      <c r="D91" s="128"/>
      <c r="E91" s="128"/>
      <c r="F91" s="71">
        <f>F89+F90</f>
        <v>0</v>
      </c>
    </row>
    <row r="92" spans="1:6" x14ac:dyDescent="0.25">
      <c r="A92" s="79">
        <v>6</v>
      </c>
      <c r="B92" s="80" t="s">
        <v>43</v>
      </c>
      <c r="C92" s="81"/>
      <c r="D92" s="81"/>
      <c r="E92" s="81"/>
      <c r="F92" s="82"/>
    </row>
    <row r="93" spans="1:6" x14ac:dyDescent="0.25">
      <c r="A93" s="117"/>
      <c r="B93" s="30"/>
      <c r="C93" s="31"/>
      <c r="D93" s="35"/>
      <c r="E93" s="32"/>
      <c r="F93" s="33"/>
    </row>
    <row r="94" spans="1:6" ht="51" x14ac:dyDescent="0.25">
      <c r="A94" s="29" t="s">
        <v>45</v>
      </c>
      <c r="B94" s="30" t="s">
        <v>99</v>
      </c>
      <c r="C94" s="31" t="s">
        <v>29</v>
      </c>
      <c r="D94" s="34">
        <v>1</v>
      </c>
      <c r="E94" s="32"/>
      <c r="F94" s="33"/>
    </row>
    <row r="95" spans="1:6" ht="15.75" thickBot="1" x14ac:dyDescent="0.3">
      <c r="A95" s="127" t="s">
        <v>44</v>
      </c>
      <c r="B95" s="128"/>
      <c r="C95" s="128"/>
      <c r="D95" s="128"/>
      <c r="E95" s="128"/>
      <c r="F95" s="71">
        <f>F94</f>
        <v>0</v>
      </c>
    </row>
    <row r="96" spans="1:6" x14ac:dyDescent="0.25">
      <c r="A96" s="79">
        <v>7</v>
      </c>
      <c r="B96" s="80" t="s">
        <v>50</v>
      </c>
      <c r="C96" s="81"/>
      <c r="D96" s="81"/>
      <c r="E96" s="81"/>
      <c r="F96" s="82"/>
    </row>
    <row r="97" spans="1:6" x14ac:dyDescent="0.25">
      <c r="A97" s="117"/>
      <c r="B97" s="30"/>
      <c r="C97" s="31"/>
      <c r="D97" s="35"/>
      <c r="E97" s="32"/>
      <c r="F97" s="33"/>
    </row>
    <row r="98" spans="1:6" ht="51" x14ac:dyDescent="0.25">
      <c r="A98" s="29" t="s">
        <v>51</v>
      </c>
      <c r="B98" s="30" t="s">
        <v>55</v>
      </c>
      <c r="C98" s="31" t="s">
        <v>12</v>
      </c>
      <c r="D98" s="34">
        <f>(13*7.5)+(8*24)</f>
        <v>289.5</v>
      </c>
      <c r="E98" s="32"/>
      <c r="F98" s="33"/>
    </row>
    <row r="99" spans="1:6" ht="25.5" x14ac:dyDescent="0.25">
      <c r="A99" s="29" t="s">
        <v>52</v>
      </c>
      <c r="B99" s="30" t="s">
        <v>100</v>
      </c>
      <c r="C99" s="31" t="s">
        <v>15</v>
      </c>
      <c r="D99" s="34">
        <f>24*8</f>
        <v>192</v>
      </c>
      <c r="E99" s="32"/>
      <c r="F99" s="33"/>
    </row>
    <row r="100" spans="1:6" ht="30" customHeight="1" x14ac:dyDescent="0.25">
      <c r="A100" s="29" t="s">
        <v>53</v>
      </c>
      <c r="B100" s="30" t="s">
        <v>105</v>
      </c>
      <c r="C100" s="31" t="s">
        <v>12</v>
      </c>
      <c r="D100" s="34">
        <f>8*3</f>
        <v>24</v>
      </c>
      <c r="E100" s="32"/>
      <c r="F100" s="33"/>
    </row>
    <row r="101" spans="1:6" ht="25.5" x14ac:dyDescent="0.25">
      <c r="A101" s="29" t="s">
        <v>54</v>
      </c>
      <c r="B101" s="30" t="s">
        <v>101</v>
      </c>
      <c r="C101" s="31" t="s">
        <v>12</v>
      </c>
      <c r="D101" s="34">
        <f>5*8</f>
        <v>40</v>
      </c>
      <c r="E101" s="32"/>
      <c r="F101" s="33"/>
    </row>
    <row r="102" spans="1:6" ht="25.5" x14ac:dyDescent="0.25">
      <c r="A102" s="29" t="s">
        <v>57</v>
      </c>
      <c r="B102" s="30" t="s">
        <v>58</v>
      </c>
      <c r="C102" s="31" t="s">
        <v>29</v>
      </c>
      <c r="D102" s="34">
        <v>1</v>
      </c>
      <c r="E102" s="32"/>
      <c r="F102" s="33"/>
    </row>
    <row r="103" spans="1:6" ht="25.5" x14ac:dyDescent="0.25">
      <c r="A103" s="29" t="s">
        <v>102</v>
      </c>
      <c r="B103" s="30" t="s">
        <v>103</v>
      </c>
      <c r="C103" s="31" t="s">
        <v>12</v>
      </c>
      <c r="D103" s="34">
        <v>10</v>
      </c>
      <c r="E103" s="32"/>
      <c r="F103" s="33"/>
    </row>
    <row r="104" spans="1:6" ht="15.75" thickBot="1" x14ac:dyDescent="0.3">
      <c r="A104" s="127" t="s">
        <v>104</v>
      </c>
      <c r="B104" s="128"/>
      <c r="C104" s="128"/>
      <c r="D104" s="128"/>
      <c r="E104" s="128"/>
      <c r="F104" s="71">
        <f>F98+F99+F100+F101+F102+F103</f>
        <v>0</v>
      </c>
    </row>
    <row r="105" spans="1:6" ht="15.75" thickBot="1" x14ac:dyDescent="0.3"/>
    <row r="106" spans="1:6" ht="15.75" thickBot="1" x14ac:dyDescent="0.3">
      <c r="A106" s="129" t="s">
        <v>49</v>
      </c>
      <c r="B106" s="130"/>
      <c r="C106" s="130"/>
      <c r="D106" s="130"/>
      <c r="E106" s="130"/>
      <c r="F106" s="55">
        <f>F56+F60+F65+F70+F75+F78+F85</f>
        <v>0</v>
      </c>
    </row>
    <row r="108" spans="1:6" ht="15.75" thickBot="1" x14ac:dyDescent="0.3"/>
    <row r="109" spans="1:6" ht="18" x14ac:dyDescent="0.25">
      <c r="A109" s="158" t="s">
        <v>61</v>
      </c>
      <c r="B109" s="158"/>
      <c r="C109" s="158"/>
      <c r="D109" s="158"/>
      <c r="E109" s="158"/>
      <c r="F109" s="72">
        <f>+F106+F39</f>
        <v>0</v>
      </c>
    </row>
    <row r="110" spans="1:6" ht="18" x14ac:dyDescent="0.25">
      <c r="A110" s="156" t="s">
        <v>62</v>
      </c>
      <c r="B110" s="156"/>
      <c r="C110" s="156"/>
      <c r="D110" s="156"/>
      <c r="E110" s="156"/>
      <c r="F110" s="73"/>
    </row>
    <row r="111" spans="1:6" x14ac:dyDescent="0.25">
      <c r="A111" s="156" t="s">
        <v>63</v>
      </c>
      <c r="B111" s="156"/>
      <c r="C111" s="156"/>
      <c r="D111" s="156"/>
      <c r="E111" s="156"/>
      <c r="F111" s="74"/>
    </row>
    <row r="112" spans="1:6" x14ac:dyDescent="0.25">
      <c r="A112" s="156" t="s">
        <v>64</v>
      </c>
      <c r="B112" s="156"/>
      <c r="C112" s="156"/>
      <c r="D112" s="156"/>
      <c r="E112" s="156"/>
      <c r="F112" s="75"/>
    </row>
    <row r="113" spans="1:6" x14ac:dyDescent="0.25">
      <c r="A113" s="156" t="s">
        <v>59</v>
      </c>
      <c r="B113" s="156"/>
      <c r="C113" s="156"/>
      <c r="D113" s="156"/>
      <c r="E113" s="156"/>
      <c r="F113" s="76"/>
    </row>
    <row r="114" spans="1:6" ht="15.75" thickBot="1" x14ac:dyDescent="0.3">
      <c r="A114" s="157" t="s">
        <v>60</v>
      </c>
      <c r="B114" s="157"/>
      <c r="C114" s="157"/>
      <c r="D114" s="157"/>
      <c r="E114" s="157"/>
      <c r="F114" s="77">
        <f>SUM(F109:F113)</f>
        <v>0</v>
      </c>
    </row>
    <row r="115" spans="1:6" x14ac:dyDescent="0.25">
      <c r="A115" s="43"/>
      <c r="B115" s="43"/>
      <c r="C115" s="43"/>
      <c r="D115" s="43"/>
      <c r="E115" s="44"/>
      <c r="F115" s="45"/>
    </row>
    <row r="116" spans="1:6" ht="25.5" customHeight="1" x14ac:dyDescent="0.25">
      <c r="A116" s="43"/>
      <c r="B116" s="155" t="s">
        <v>67</v>
      </c>
      <c r="C116" s="155"/>
      <c r="D116" s="155"/>
      <c r="E116" s="155"/>
      <c r="F116" s="45"/>
    </row>
    <row r="117" spans="1:6" x14ac:dyDescent="0.25">
      <c r="A117" s="46"/>
      <c r="B117" s="47"/>
      <c r="C117" s="48"/>
      <c r="D117" s="49"/>
      <c r="E117" s="46"/>
      <c r="F117" s="56"/>
    </row>
    <row r="118" spans="1:6" x14ac:dyDescent="0.25">
      <c r="A118" s="57"/>
      <c r="B118" s="58"/>
      <c r="C118" s="59"/>
      <c r="D118" s="59"/>
      <c r="E118" s="59"/>
      <c r="F118" s="60"/>
    </row>
    <row r="119" spans="1:6" x14ac:dyDescent="0.25">
      <c r="A119" s="50"/>
      <c r="B119" s="51"/>
      <c r="C119" s="52"/>
      <c r="D119" s="49"/>
      <c r="E119" s="39"/>
      <c r="F119" s="39"/>
    </row>
    <row r="120" spans="1:6" x14ac:dyDescent="0.25">
      <c r="A120" s="61"/>
      <c r="B120" s="51"/>
      <c r="C120" s="52"/>
      <c r="D120" s="62"/>
      <c r="E120" s="39"/>
      <c r="F120" s="39"/>
    </row>
    <row r="121" spans="1:6" x14ac:dyDescent="0.25">
      <c r="A121" s="61"/>
      <c r="B121" s="51"/>
      <c r="C121" s="52"/>
      <c r="D121" s="62"/>
      <c r="E121" s="39"/>
      <c r="F121" s="39"/>
    </row>
    <row r="122" spans="1:6" x14ac:dyDescent="0.25">
      <c r="A122" s="61"/>
      <c r="B122" s="51"/>
      <c r="C122" s="52"/>
      <c r="D122" s="62"/>
      <c r="E122" s="39"/>
      <c r="F122" s="39"/>
    </row>
    <row r="123" spans="1:6" x14ac:dyDescent="0.25">
      <c r="A123" s="61"/>
      <c r="B123" s="51"/>
      <c r="C123" s="63"/>
      <c r="D123" s="64"/>
      <c r="E123" s="39"/>
      <c r="F123" s="39"/>
    </row>
    <row r="124" spans="1:6" x14ac:dyDescent="0.25">
      <c r="A124" s="61"/>
      <c r="B124" s="51"/>
      <c r="C124" s="63"/>
      <c r="D124" s="64"/>
      <c r="E124" s="39"/>
      <c r="F124" s="39"/>
    </row>
    <row r="125" spans="1:6" x14ac:dyDescent="0.25">
      <c r="A125" s="50"/>
      <c r="B125" s="51"/>
      <c r="C125" s="52"/>
      <c r="D125" s="49"/>
      <c r="E125" s="53"/>
      <c r="F125" s="54"/>
    </row>
    <row r="126" spans="1:6" x14ac:dyDescent="0.25">
      <c r="A126" s="57"/>
      <c r="B126" s="58"/>
      <c r="C126" s="59"/>
      <c r="D126" s="59"/>
      <c r="E126" s="59"/>
      <c r="F126" s="60"/>
    </row>
    <row r="127" spans="1:6" x14ac:dyDescent="0.25">
      <c r="A127" s="50"/>
      <c r="B127" s="51"/>
      <c r="C127" s="52"/>
      <c r="D127" s="49"/>
      <c r="E127" s="39"/>
      <c r="F127" s="39"/>
    </row>
    <row r="128" spans="1:6" x14ac:dyDescent="0.25">
      <c r="A128" s="61"/>
      <c r="B128" s="51"/>
      <c r="C128" s="52"/>
      <c r="D128" s="62"/>
      <c r="E128" s="39"/>
      <c r="F128" s="39"/>
    </row>
    <row r="129" spans="1:6" x14ac:dyDescent="0.25">
      <c r="A129" s="61"/>
      <c r="B129" s="51"/>
      <c r="C129" s="52"/>
      <c r="D129" s="62"/>
      <c r="E129" s="39"/>
      <c r="F129" s="39"/>
    </row>
    <row r="130" spans="1:6" x14ac:dyDescent="0.25">
      <c r="A130" s="50"/>
      <c r="B130" s="51"/>
      <c r="C130" s="52"/>
      <c r="D130" s="49"/>
      <c r="E130" s="53"/>
      <c r="F130" s="54"/>
    </row>
    <row r="131" spans="1:6" x14ac:dyDescent="0.25">
      <c r="A131" s="57"/>
      <c r="B131" s="58"/>
      <c r="C131" s="59"/>
      <c r="D131" s="59"/>
      <c r="E131" s="59"/>
      <c r="F131" s="60"/>
    </row>
    <row r="132" spans="1:6" x14ac:dyDescent="0.25">
      <c r="A132" s="50"/>
      <c r="B132" s="51"/>
      <c r="C132" s="52"/>
      <c r="D132" s="49"/>
      <c r="E132" s="39"/>
      <c r="F132" s="39"/>
    </row>
    <row r="133" spans="1:6" x14ac:dyDescent="0.25">
      <c r="A133" s="61"/>
      <c r="B133" s="51"/>
      <c r="C133" s="52"/>
      <c r="D133" s="62"/>
      <c r="E133" s="39"/>
      <c r="F133" s="39"/>
    </row>
    <row r="134" spans="1:6" x14ac:dyDescent="0.25">
      <c r="A134" s="61"/>
      <c r="B134" s="51"/>
      <c r="C134" s="52"/>
      <c r="D134" s="62"/>
      <c r="E134" s="39"/>
      <c r="F134" s="39"/>
    </row>
    <row r="135" spans="1:6" x14ac:dyDescent="0.25">
      <c r="A135" s="61"/>
      <c r="B135" s="51"/>
      <c r="C135" s="52"/>
      <c r="D135" s="49"/>
      <c r="E135" s="39"/>
      <c r="F135" s="39"/>
    </row>
    <row r="136" spans="1:6" x14ac:dyDescent="0.25">
      <c r="A136" s="50"/>
      <c r="B136" s="51"/>
      <c r="C136" s="52"/>
      <c r="D136" s="49"/>
      <c r="E136" s="53"/>
      <c r="F136" s="54"/>
    </row>
    <row r="137" spans="1:6" x14ac:dyDescent="0.25">
      <c r="A137" s="57"/>
      <c r="B137" s="58"/>
      <c r="C137" s="59"/>
      <c r="D137" s="59"/>
      <c r="E137" s="59"/>
      <c r="F137" s="60"/>
    </row>
    <row r="138" spans="1:6" x14ac:dyDescent="0.25">
      <c r="A138" s="50"/>
      <c r="B138" s="51"/>
      <c r="C138" s="52"/>
      <c r="D138" s="49"/>
      <c r="E138" s="39"/>
      <c r="F138" s="39"/>
    </row>
    <row r="139" spans="1:6" x14ac:dyDescent="0.25">
      <c r="A139" s="61"/>
      <c r="B139" s="51"/>
      <c r="C139" s="52"/>
      <c r="D139" s="62"/>
      <c r="E139" s="39"/>
      <c r="F139" s="39"/>
    </row>
    <row r="140" spans="1:6" x14ac:dyDescent="0.25">
      <c r="A140" s="61"/>
      <c r="B140" s="51"/>
      <c r="C140" s="52"/>
      <c r="D140" s="62"/>
      <c r="E140" s="39"/>
      <c r="F140" s="39"/>
    </row>
    <row r="141" spans="1:6" x14ac:dyDescent="0.25">
      <c r="A141" s="61"/>
      <c r="B141" s="51"/>
      <c r="C141" s="52"/>
      <c r="D141" s="62"/>
      <c r="E141" s="39"/>
      <c r="F141" s="39"/>
    </row>
    <row r="142" spans="1:6" x14ac:dyDescent="0.25">
      <c r="A142" s="50"/>
      <c r="B142" s="51"/>
      <c r="C142" s="52"/>
      <c r="D142" s="49"/>
      <c r="E142" s="53"/>
      <c r="F142" s="54"/>
    </row>
    <row r="143" spans="1:6" x14ac:dyDescent="0.25">
      <c r="A143" s="57"/>
      <c r="B143" s="58"/>
      <c r="C143" s="59"/>
      <c r="D143" s="59"/>
      <c r="E143" s="59"/>
      <c r="F143" s="60"/>
    </row>
    <row r="144" spans="1:6" x14ac:dyDescent="0.25">
      <c r="A144" s="50"/>
      <c r="B144" s="51"/>
      <c r="C144" s="52"/>
      <c r="D144" s="49"/>
      <c r="E144" s="39"/>
      <c r="F144" s="39"/>
    </row>
    <row r="145" spans="1:6" x14ac:dyDescent="0.25">
      <c r="A145" s="61"/>
      <c r="B145" s="51"/>
      <c r="C145" s="52"/>
      <c r="D145" s="62"/>
      <c r="E145" s="39"/>
      <c r="F145" s="39"/>
    </row>
    <row r="146" spans="1:6" x14ac:dyDescent="0.25">
      <c r="A146" s="61"/>
      <c r="B146" s="51"/>
      <c r="C146" s="52"/>
      <c r="D146" s="62"/>
      <c r="E146" s="39"/>
      <c r="F146" s="39"/>
    </row>
    <row r="147" spans="1:6" x14ac:dyDescent="0.25">
      <c r="A147" s="61"/>
      <c r="B147" s="51"/>
      <c r="C147" s="52"/>
      <c r="D147" s="62"/>
      <c r="E147" s="39"/>
      <c r="F147" s="39"/>
    </row>
    <row r="148" spans="1:6" x14ac:dyDescent="0.25">
      <c r="A148" s="50"/>
      <c r="B148" s="51"/>
      <c r="C148" s="52"/>
      <c r="D148" s="49"/>
      <c r="E148" s="53"/>
      <c r="F148" s="54"/>
    </row>
    <row r="149" spans="1:6" x14ac:dyDescent="0.25">
      <c r="A149" s="57"/>
      <c r="B149" s="58"/>
      <c r="C149" s="59"/>
      <c r="D149" s="59"/>
      <c r="E149" s="59"/>
      <c r="F149" s="60"/>
    </row>
    <row r="150" spans="1:6" x14ac:dyDescent="0.25">
      <c r="A150" s="50"/>
      <c r="B150" s="51"/>
      <c r="C150" s="52"/>
      <c r="D150" s="49"/>
      <c r="E150" s="39"/>
      <c r="F150" s="39"/>
    </row>
    <row r="151" spans="1:6" x14ac:dyDescent="0.25">
      <c r="A151" s="61"/>
      <c r="B151" s="51"/>
      <c r="C151" s="52"/>
      <c r="D151" s="62"/>
      <c r="E151" s="39"/>
      <c r="F151" s="39"/>
    </row>
    <row r="152" spans="1:6" x14ac:dyDescent="0.25">
      <c r="A152" s="50"/>
      <c r="B152" s="51"/>
      <c r="C152" s="52"/>
      <c r="D152" s="49"/>
      <c r="E152" s="53"/>
      <c r="F152" s="54"/>
    </row>
  </sheetData>
  <mergeCells count="26">
    <mergeCell ref="B116:E116"/>
    <mergeCell ref="A113:E113"/>
    <mergeCell ref="A114:E114"/>
    <mergeCell ref="A106:E106"/>
    <mergeCell ref="A109:E109"/>
    <mergeCell ref="A110:E110"/>
    <mergeCell ref="A111:E111"/>
    <mergeCell ref="A112:E112"/>
    <mergeCell ref="A19:E19"/>
    <mergeCell ref="A24:E24"/>
    <mergeCell ref="A30:E30"/>
    <mergeCell ref="A1:C2"/>
    <mergeCell ref="A3:A4"/>
    <mergeCell ref="B3:D4"/>
    <mergeCell ref="A91:E91"/>
    <mergeCell ref="A95:E95"/>
    <mergeCell ref="A104:E104"/>
    <mergeCell ref="A46:E46"/>
    <mergeCell ref="A42:E42"/>
    <mergeCell ref="A69:E69"/>
    <mergeCell ref="A74:E74"/>
    <mergeCell ref="A80:E80"/>
    <mergeCell ref="A48:E48"/>
    <mergeCell ref="A52:C53"/>
    <mergeCell ref="A54:A55"/>
    <mergeCell ref="B54:D55"/>
  </mergeCells>
  <phoneticPr fontId="11" type="noConversion"/>
  <conditionalFormatting sqref="A3">
    <cfRule type="cellIs" dxfId="22" priority="50" stopIfTrue="1" operator="equal">
      <formula>"ESCRIBA AQUÍ EL NOMBRE DE LA OBRA"</formula>
    </cfRule>
  </conditionalFormatting>
  <conditionalFormatting sqref="A54">
    <cfRule type="cellIs" dxfId="21" priority="8" stopIfTrue="1" operator="equal">
      <formula>"ESCRIBA AQUÍ EL NOMBRE DE LA OBRA"</formula>
    </cfRule>
  </conditionalFormatting>
  <conditionalFormatting sqref="A111">
    <cfRule type="cellIs" dxfId="20" priority="21" stopIfTrue="1" operator="equal">
      <formula>"ESCRIBA AQUÍ EL NOMBRE DE LA OBRA"</formula>
    </cfRule>
  </conditionalFormatting>
  <conditionalFormatting sqref="A8:B8">
    <cfRule type="cellIs" dxfId="19" priority="14" operator="equal">
      <formula>"ESCRIBA AQUÍ EL NOMBRE DEL CAPITULO"</formula>
    </cfRule>
  </conditionalFormatting>
  <conditionalFormatting sqref="A20:B20">
    <cfRule type="cellIs" dxfId="18" priority="13" operator="equal">
      <formula>"ESCRIBA AQUÍ EL NOMBRE DEL CAPITULO"</formula>
    </cfRule>
  </conditionalFormatting>
  <conditionalFormatting sqref="A25:B25">
    <cfRule type="cellIs" dxfId="17" priority="12" operator="equal">
      <formula>"ESCRIBA AQUÍ EL NOMBRE DEL CAPITULO"</formula>
    </cfRule>
  </conditionalFormatting>
  <conditionalFormatting sqref="A31:B31">
    <cfRule type="cellIs" dxfId="16" priority="11" operator="equal">
      <formula>"ESCRIBA AQUÍ EL NOMBRE DEL CAPITULO"</formula>
    </cfRule>
  </conditionalFormatting>
  <conditionalFormatting sqref="A38:B38">
    <cfRule type="cellIs" dxfId="15" priority="10" operator="equal">
      <formula>"ESCRIBA AQUÍ EL NOMBRE DEL CAPITULO"</formula>
    </cfRule>
  </conditionalFormatting>
  <conditionalFormatting sqref="A43:B43">
    <cfRule type="cellIs" dxfId="14" priority="9" operator="equal">
      <formula>"ESCRIBA AQUÍ EL NOMBRE DEL CAPITULO"</formula>
    </cfRule>
  </conditionalFormatting>
  <conditionalFormatting sqref="A59:B59">
    <cfRule type="cellIs" dxfId="13" priority="7" operator="equal">
      <formula>"ESCRIBA AQUÍ EL NOMBRE DEL CAPITULO"</formula>
    </cfRule>
  </conditionalFormatting>
  <conditionalFormatting sqref="A70:B70">
    <cfRule type="cellIs" dxfId="12" priority="6" operator="equal">
      <formula>"ESCRIBA AQUÍ EL NOMBRE DEL CAPITULO"</formula>
    </cfRule>
  </conditionalFormatting>
  <conditionalFormatting sqref="A75:B75">
    <cfRule type="cellIs" dxfId="11" priority="5" operator="equal">
      <formula>"ESCRIBA AQUÍ EL NOMBRE DEL CAPITULO"</formula>
    </cfRule>
  </conditionalFormatting>
  <conditionalFormatting sqref="A81:B81">
    <cfRule type="cellIs" dxfId="10" priority="4" operator="equal">
      <formula>"ESCRIBA AQUÍ EL NOMBRE DEL CAPITULO"</formula>
    </cfRule>
  </conditionalFormatting>
  <conditionalFormatting sqref="A87:B87">
    <cfRule type="cellIs" dxfId="9" priority="3" operator="equal">
      <formula>"ESCRIBA AQUÍ EL NOMBRE DEL CAPITULO"</formula>
    </cfRule>
  </conditionalFormatting>
  <conditionalFormatting sqref="A92:B92">
    <cfRule type="cellIs" dxfId="8" priority="2" operator="equal">
      <formula>"ESCRIBA AQUÍ EL NOMBRE DEL CAPITULO"</formula>
    </cfRule>
  </conditionalFormatting>
  <conditionalFormatting sqref="A96:B96">
    <cfRule type="cellIs" dxfId="7" priority="1" operator="equal">
      <formula>"ESCRIBA AQUÍ EL NOMBRE DEL CAPITULO"</formula>
    </cfRule>
  </conditionalFormatting>
  <conditionalFormatting sqref="A118:B118">
    <cfRule type="cellIs" dxfId="6" priority="20" operator="equal">
      <formula>"ESCRIBA AQUÍ EL NOMBRE DEL CAPITULO"</formula>
    </cfRule>
  </conditionalFormatting>
  <conditionalFormatting sqref="A126:B126">
    <cfRule type="cellIs" dxfId="5" priority="19" operator="equal">
      <formula>"ESCRIBA AQUÍ EL NOMBRE DEL CAPITULO"</formula>
    </cfRule>
  </conditionalFormatting>
  <conditionalFormatting sqref="A131:B131">
    <cfRule type="cellIs" dxfId="4" priority="18" operator="equal">
      <formula>"ESCRIBA AQUÍ EL NOMBRE DEL CAPITULO"</formula>
    </cfRule>
  </conditionalFormatting>
  <conditionalFormatting sqref="A137:B137">
    <cfRule type="cellIs" dxfId="3" priority="17" operator="equal">
      <formula>"ESCRIBA AQUÍ EL NOMBRE DEL CAPITULO"</formula>
    </cfRule>
  </conditionalFormatting>
  <conditionalFormatting sqref="A143:B143">
    <cfRule type="cellIs" dxfId="2" priority="16" operator="equal">
      <formula>"ESCRIBA AQUÍ EL NOMBRE DEL CAPITULO"</formula>
    </cfRule>
  </conditionalFormatting>
  <conditionalFormatting sqref="A149:B149">
    <cfRule type="cellIs" dxfId="1" priority="15" operator="equal">
      <formula>"ESCRIBA AQUÍ EL NOMBRE DEL CAPITULO"</formula>
    </cfRule>
  </conditionalFormatting>
  <conditionalFormatting sqref="N7">
    <cfRule type="cellIs" dxfId="0" priority="49" stopIfTrue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García</dc:creator>
  <cp:lastModifiedBy>PATRICIA VALENCIA MARIN</cp:lastModifiedBy>
  <dcterms:created xsi:type="dcterms:W3CDTF">2026-01-15T14:03:02Z</dcterms:created>
  <dcterms:modified xsi:type="dcterms:W3CDTF">2026-03-20T21:52:12Z</dcterms:modified>
</cp:coreProperties>
</file>