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Acer\Desktop\TRABAJOS INDEPENDIENTE\CONTRATO CON UNILIBRE\PROYECTO LABORATORIO DOCENTE\"/>
    </mc:Choice>
  </mc:AlternateContent>
  <xr:revisionPtr revIDLastSave="0" documentId="13_ncr:1_{34D1C728-BD87-432B-81BD-BCD6E478A84B}" xr6:coauthVersionLast="47" xr6:coauthVersionMax="47" xr10:uidLastSave="{00000000-0000-0000-0000-000000000000}"/>
  <bookViews>
    <workbookView xWindow="-120" yWindow="-120" windowWidth="20730" windowHeight="11040" tabRatio="981" firstSheet="3" activeTab="3" xr2:uid="{00000000-000D-0000-FFFF-FFFF00000000}"/>
  </bookViews>
  <sheets>
    <sheet name="1 Datos del Proponente" sheetId="3" r:id="rId1"/>
    <sheet name="2 Experiencia General " sheetId="4" r:id="rId2"/>
    <sheet name="3 Experiencia específica" sheetId="5" r:id="rId3"/>
    <sheet name="4 Equipo clave" sheetId="6" r:id="rId4"/>
    <sheet name="6 Resumen y firma" sheetId="8" r:id="rId5"/>
  </sheets>
  <definedNames>
    <definedName name="_xlnm.Print_Titles" localSheetId="1">'2 Experiencia General '!$A:$C</definedName>
    <definedName name="_xlnm.Print_Titles" localSheetId="2">'3 Experiencia específica'!$A:$C</definedName>
    <definedName name="_xlnm.Print_Titles" localSheetId="3">'4 Equipo clave'!$A:$D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8" i="8" l="1"/>
  <c r="F38" i="8"/>
  <c r="E38" i="8"/>
  <c r="D38" i="8"/>
  <c r="C38" i="8"/>
  <c r="B38" i="8"/>
  <c r="G37" i="8"/>
  <c r="F37" i="8"/>
  <c r="E37" i="8"/>
  <c r="D37" i="8"/>
  <c r="C37" i="8"/>
  <c r="B37" i="8"/>
  <c r="G36" i="8"/>
  <c r="F36" i="8"/>
  <c r="E36" i="8"/>
  <c r="D36" i="8"/>
  <c r="C36" i="8"/>
  <c r="B36" i="8"/>
  <c r="G35" i="8"/>
  <c r="F35" i="8"/>
  <c r="E35" i="8"/>
  <c r="D35" i="8"/>
  <c r="C35" i="8"/>
  <c r="B35" i="8"/>
  <c r="G34" i="8"/>
  <c r="F34" i="8"/>
  <c r="E34" i="8"/>
  <c r="D34" i="8"/>
  <c r="C34" i="8"/>
  <c r="B34" i="8"/>
  <c r="G33" i="8"/>
  <c r="F33" i="8"/>
  <c r="E33" i="8"/>
  <c r="D33" i="8"/>
  <c r="C33" i="8"/>
  <c r="B33" i="8"/>
  <c r="G32" i="8"/>
  <c r="F32" i="8"/>
  <c r="E32" i="8"/>
  <c r="D32" i="8"/>
  <c r="C32" i="8"/>
  <c r="B32" i="8"/>
  <c r="G31" i="8"/>
  <c r="F31" i="8"/>
  <c r="E31" i="8"/>
  <c r="D31" i="8"/>
  <c r="C31" i="8"/>
  <c r="B31" i="8"/>
  <c r="G30" i="8"/>
  <c r="F30" i="8"/>
  <c r="E30" i="8"/>
  <c r="D30" i="8"/>
  <c r="C30" i="8"/>
  <c r="B30" i="8"/>
  <c r="G29" i="8"/>
  <c r="F29" i="8"/>
  <c r="E29" i="8"/>
  <c r="D29" i="8"/>
  <c r="C29" i="8"/>
  <c r="B29" i="8"/>
  <c r="G28" i="8"/>
  <c r="F28" i="8"/>
  <c r="E28" i="8"/>
  <c r="D28" i="8"/>
  <c r="C28" i="8"/>
  <c r="B28" i="8"/>
  <c r="B14" i="8"/>
  <c r="H13" i="8"/>
  <c r="H11" i="8"/>
  <c r="C9" i="8"/>
  <c r="B5" i="8"/>
  <c r="B4" i="8"/>
  <c r="AA19" i="6"/>
  <c r="Z19" i="6"/>
  <c r="Y19" i="6"/>
  <c r="H38" i="8" s="1"/>
  <c r="Q19" i="6"/>
  <c r="A38" i="8"/>
  <c r="AA18" i="6"/>
  <c r="Z18" i="6"/>
  <c r="Y18" i="6"/>
  <c r="H37" i="8" s="1"/>
  <c r="Q18" i="6"/>
  <c r="A37" i="8"/>
  <c r="AA17" i="6"/>
  <c r="Z17" i="6"/>
  <c r="Y17" i="6"/>
  <c r="H36" i="8" s="1"/>
  <c r="Q17" i="6"/>
  <c r="A36" i="8"/>
  <c r="AA16" i="6"/>
  <c r="Z16" i="6"/>
  <c r="Y16" i="6"/>
  <c r="H35" i="8" s="1"/>
  <c r="Q16" i="6"/>
  <c r="A35" i="8"/>
  <c r="AA15" i="6"/>
  <c r="Z15" i="6"/>
  <c r="Y15" i="6"/>
  <c r="H34" i="8" s="1"/>
  <c r="Q15" i="6"/>
  <c r="A34" i="8"/>
  <c r="AA14" i="6"/>
  <c r="Z14" i="6"/>
  <c r="Y14" i="6"/>
  <c r="H33" i="8" s="1"/>
  <c r="Q14" i="6"/>
  <c r="A33" i="8"/>
  <c r="AA13" i="6"/>
  <c r="Z13" i="6"/>
  <c r="Y13" i="6"/>
  <c r="H32" i="8" s="1"/>
  <c r="Q13" i="6"/>
  <c r="A32" i="8"/>
  <c r="AA12" i="6"/>
  <c r="Z12" i="6"/>
  <c r="Y12" i="6"/>
  <c r="H31" i="8" s="1"/>
  <c r="Q12" i="6"/>
  <c r="A31" i="8"/>
  <c r="AA11" i="6"/>
  <c r="Z11" i="6"/>
  <c r="Y11" i="6"/>
  <c r="H30" i="8" s="1"/>
  <c r="Q11" i="6"/>
  <c r="A30" i="8"/>
  <c r="AA10" i="6"/>
  <c r="Z10" i="6"/>
  <c r="Y10" i="6"/>
  <c r="H29" i="8" s="1"/>
  <c r="Q10" i="6"/>
  <c r="A29" i="8"/>
  <c r="AA9" i="6"/>
  <c r="Z9" i="6"/>
  <c r="Y9" i="6"/>
  <c r="D22" i="6"/>
  <c r="Q9" i="6"/>
  <c r="A28" i="8"/>
  <c r="B19" i="8"/>
  <c r="C13" i="8"/>
  <c r="V12" i="5"/>
  <c r="T12" i="5"/>
  <c r="S12" i="5"/>
  <c r="Q12" i="5"/>
  <c r="R12" i="5" s="1"/>
  <c r="U12" i="5" s="1"/>
  <c r="V11" i="5"/>
  <c r="T11" i="5"/>
  <c r="S11" i="5"/>
  <c r="Q11" i="5"/>
  <c r="R11" i="5" s="1"/>
  <c r="U11" i="5" s="1"/>
  <c r="V10" i="5"/>
  <c r="H12" i="8" s="1"/>
  <c r="T10" i="5"/>
  <c r="S10" i="5"/>
  <c r="Q10" i="5"/>
  <c r="R10" i="5" s="1"/>
  <c r="U10" i="5" s="1"/>
  <c r="S12" i="4"/>
  <c r="Q12" i="4"/>
  <c r="P12" i="4"/>
  <c r="N12" i="4"/>
  <c r="O12" i="4" s="1"/>
  <c r="R12" i="4" s="1"/>
  <c r="S11" i="4"/>
  <c r="Q11" i="4"/>
  <c r="P11" i="4"/>
  <c r="N11" i="4"/>
  <c r="O11" i="4" s="1"/>
  <c r="R11" i="4" s="1"/>
  <c r="S10" i="4"/>
  <c r="Q10" i="4"/>
  <c r="P10" i="4"/>
  <c r="N10" i="4"/>
  <c r="O10" i="4" s="1"/>
  <c r="R10" i="4" s="1"/>
  <c r="S9" i="4"/>
  <c r="Q9" i="4"/>
  <c r="P9" i="4"/>
  <c r="N9" i="4"/>
  <c r="O9" i="4" s="1"/>
  <c r="R9" i="4" s="1"/>
  <c r="B22" i="8"/>
  <c r="D38" i="3"/>
  <c r="D37" i="3"/>
  <c r="D36" i="3"/>
  <c r="D31" i="3"/>
  <c r="D30" i="3"/>
  <c r="C30" i="3"/>
  <c r="D22" i="3"/>
  <c r="C22" i="3"/>
  <c r="D21" i="3"/>
  <c r="D19" i="3"/>
  <c r="D18" i="3"/>
  <c r="C18" i="3"/>
  <c r="B21" i="8"/>
  <c r="B24" i="8" l="1"/>
  <c r="B23" i="8"/>
  <c r="H10" i="8"/>
  <c r="C11" i="8"/>
  <c r="H9" i="8"/>
  <c r="C12" i="8"/>
  <c r="E21" i="6"/>
  <c r="C14" i="8" s="1"/>
  <c r="C10" i="8"/>
  <c r="H28" i="8"/>
  <c r="B10" i="8"/>
  <c r="D21" i="6"/>
  <c r="H14" i="8" s="1"/>
  <c r="H15" i="8" l="1"/>
  <c r="B20" i="8"/>
  <c r="B12" i="8"/>
  <c r="B13" i="8"/>
  <c r="B11" i="8"/>
</calcChain>
</file>

<file path=xl/sharedStrings.xml><?xml version="1.0" encoding="utf-8"?>
<sst xmlns="http://schemas.openxmlformats.org/spreadsheetml/2006/main" count="230" uniqueCount="175">
  <si>
    <t>1. Datos y capacidad técnica del proponente</t>
  </si>
  <si>
    <t>A. Identificación del proponente</t>
  </si>
  <si>
    <t>Dato</t>
  </si>
  <si>
    <t>Respuesta</t>
  </si>
  <si>
    <t>Indicación</t>
  </si>
  <si>
    <t>Razón social o nombre completo</t>
  </si>
  <si>
    <t>NIT o cédula</t>
  </si>
  <si>
    <t>Tipo de proponente</t>
  </si>
  <si>
    <t>Si es persona natural, las líneas de existencia y duración de la sección B no aplican.</t>
  </si>
  <si>
    <t>Representante legal (persona natural: su nombre)</t>
  </si>
  <si>
    <t>Cédula del representante legal</t>
  </si>
  <si>
    <t>Ciudad y dirección</t>
  </si>
  <si>
    <t>Correo electrónico para notificaciones</t>
  </si>
  <si>
    <t>Teléfono</t>
  </si>
  <si>
    <t>B. Existencia, representación y duración (personas jurídicas)</t>
  </si>
  <si>
    <t>Requisito</t>
  </si>
  <si>
    <t>Dato del proponente</t>
  </si>
  <si>
    <t>Lo que exige el TDR</t>
  </si>
  <si>
    <t>Fecha de constitución</t>
  </si>
  <si>
    <t>Constitución no inferior a 5 años antes de la apertura. La columna C muestra la antigüedad en años a la fecha de cierre.</t>
  </si>
  <si>
    <t>¿La duración de la sociedad es indefinida?</t>
  </si>
  <si>
    <t>Duración mínima: el plazo del contrato (14 meses) más 5 años.</t>
  </si>
  <si>
    <t>Si no es indefinida: vigente hasta</t>
  </si>
  <si>
    <t>La columna C muestra la fecha hasta la que debe estar vigente la sociedad.</t>
  </si>
  <si>
    <t>Objeto social relacionado con la construcción de obras civiles</t>
  </si>
  <si>
    <t>Objeto social igual o similar a la construcción o adecuación de obras civiles.</t>
  </si>
  <si>
    <t>Fecha de expedición del certificado de existencia y representación</t>
  </si>
  <si>
    <t>Expedido dentro de los 30 días calendario anteriores a la presentación. La columna C muestra los días transcurridos hasta el cierre.</t>
  </si>
  <si>
    <t>Folio(s) de los documentos de esta sección</t>
  </si>
  <si>
    <t>C. Profesional que avala la propuesta (arquitecto o ingeniero civil)</t>
  </si>
  <si>
    <t>Dato del profesional</t>
  </si>
  <si>
    <t>Nombre completo</t>
  </si>
  <si>
    <t>Profesión</t>
  </si>
  <si>
    <t>Arquitecto o ingeniero civil.</t>
  </si>
  <si>
    <t>N.° de matrícula o tarjeta profesional (COPNIA para ingeniería; CPNAA para arquitectura)</t>
  </si>
  <si>
    <t>Fecha de expedición de la tarjeta profesional</t>
  </si>
  <si>
    <t>Más de 5 años de experiencia contados desde la expedición de la tarjeta profesional. La columna C muestra los años a la fecha de cierre.</t>
  </si>
  <si>
    <t>Certificado de antecedentes disciplinarios vigente</t>
  </si>
  <si>
    <t>Expedido por el consejo profesional correspondiente.</t>
  </si>
  <si>
    <t>D. Declaraciones</t>
  </si>
  <si>
    <t>Declaración</t>
  </si>
  <si>
    <t>Está inscrito en la base de datos de proveedores de la Universidad Libre</t>
  </si>
  <si>
    <t>Si no está inscrito, adjunte el formato de inscripción con la propuesta.</t>
  </si>
  <si>
    <t>Declara ausencia de antecedentes penales, fiscales y disciplinarios</t>
  </si>
  <si>
    <t>Aplica a personas naturales y jurídicas.</t>
  </si>
  <si>
    <t>Declara ausencia de inhabilidades e incompatibilidades para contratar con la Universidad Libre</t>
  </si>
  <si>
    <t>E. Capacidad técnica complementaria</t>
  </si>
  <si>
    <t>Nota</t>
  </si>
  <si>
    <t>¿Cuenta con certificado ISO 9001 vigente?</t>
  </si>
  <si>
    <t>No es habilitante: se califica en el plan de calidad. Adjunte el certificado.</t>
  </si>
  <si>
    <t>Entidad certificadora</t>
  </si>
  <si>
    <t>N.° del certificado</t>
  </si>
  <si>
    <t>Vigente hasta</t>
  </si>
  <si>
    <t>Debe estar vigente a la fecha de cierre.</t>
  </si>
  <si>
    <t>2. Experiencia general</t>
  </si>
  <si>
    <t>Contratos de construcción de obra nueva terminados en los últimos 10 años, con acta de recibo final o certificación del contratante.</t>
  </si>
  <si>
    <t>Cada contrato debe indicar valor, objeto, área construida cubierta y fechas. Los valores se convierten a SMMLV del año de terminación. Se pueden presentar hasta 4 contratos</t>
  </si>
  <si>
    <t>Si el contrato se ejecutó en consorcio o unión temporal, indique su participación: el valor y el área se acreditan en esa proporción (100% por defecto).</t>
  </si>
  <si>
    <t>Datos del contrato (los diligencia el proponente)</t>
  </si>
  <si>
    <t>Verificación automática</t>
  </si>
  <si>
    <t>n°</t>
  </si>
  <si>
    <t>Contratante (entidad)</t>
  </si>
  <si>
    <t>Objeto del contrato</t>
  </si>
  <si>
    <t>¿Obra nueva?</t>
  </si>
  <si>
    <t>Forma de contratación</t>
  </si>
  <si>
    <t>Fecha de inicio</t>
  </si>
  <si>
    <t>Fecha de terminación</t>
  </si>
  <si>
    <t>Valor del contrato certificado (COP, con adiciones)</t>
  </si>
  <si>
    <t>Participación del proponente (%)</t>
  </si>
  <si>
    <t>Área construida cubierta (m²)</t>
  </si>
  <si>
    <t>Soporte</t>
  </si>
  <si>
    <t>Folios</t>
  </si>
  <si>
    <t>¿Es el contrato ancla?</t>
  </si>
  <si>
    <t>SMMLV del año de terminación</t>
  </si>
  <si>
    <t>Valor acreditado (SMMLV)</t>
  </si>
  <si>
    <t>Área acreditada (m²)</t>
  </si>
  <si>
    <t>¿Terminado en los últimos 10 años?</t>
  </si>
  <si>
    <t>¿Cumple el valor mínimo por contrato?</t>
  </si>
  <si>
    <t>Estado</t>
  </si>
  <si>
    <t>Ejemplo</t>
  </si>
  <si>
    <t>Fundación Universitaria Ejemplo</t>
  </si>
  <si>
    <t>Construcción de edificio de laboratorios de docencia, obra nueva de 2 pisos</t>
  </si>
  <si>
    <t>SÍ</t>
  </si>
  <si>
    <t>Diseño y construcción</t>
  </si>
  <si>
    <t>Ambos</t>
  </si>
  <si>
    <t>12-19</t>
  </si>
  <si>
    <t>Los cálculos de la fila de ejemplo no se suman.</t>
  </si>
  <si>
    <t>3. Experiencia específica</t>
  </si>
  <si>
    <t>Cada contrato debe indicar valor, objeto, área construida cubierta y fechas. Los valores se convierten a SMMLV del año de terminación. Se pueden presentar hasta 3 contratos; marque un solo contrato ancla. Un mismo contrato puede acreditar la experiencia general y la específica: indíquelo en la última columna amarilla.</t>
  </si>
  <si>
    <t>N.°</t>
  </si>
  <si>
    <t>Tipología</t>
  </si>
  <si>
    <t>¿Certifica BSL-2 o habilitación en salud?</t>
  </si>
  <si>
    <t>¿Es el mismo contrato de la experiencia general N.°?</t>
  </si>
  <si>
    <t>Educación superior con laboratorios</t>
  </si>
  <si>
    <t>1</t>
  </si>
  <si>
    <t>4. Equipo clave: disposición de profesionales</t>
  </si>
  <si>
    <t>Proponga una persona por perfil y su dedicación por fase. F1 = diseños · F2 = licencia · F3 = obra · F4 = pruebas y recibo final.</t>
  </si>
  <si>
    <t>Dedicación: porcentaje del tiempo que el profesional dedica al contrato en cada fase (100% = tiempo completo). Una misma persona puede ocupar más de un perfil solo si la suma de sus dedicaciones no pasa de 100% en ninguna fase. Los años se cuentan desde la expedición de la matrícula, el título o la licencia; el formato avisa si declara más años de los transcurridos.</t>
  </si>
  <si>
    <t>Identificación y experiencia (las diligencia el proponente)</t>
  </si>
  <si>
    <t>Dedicación ofrecida por fase</t>
  </si>
  <si>
    <t>Soportes</t>
  </si>
  <si>
    <t>Verificación automática frente al TDR</t>
  </si>
  <si>
    <t>Para la calificación</t>
  </si>
  <si>
    <t>Perfil</t>
  </si>
  <si>
    <t>Requisitos mínimos del TDR</t>
  </si>
  <si>
    <t>Cédula</t>
  </si>
  <si>
    <t>Título y posgrado</t>
  </si>
  <si>
    <t>N.° de matrícula o licencia</t>
  </si>
  <si>
    <t>Fecha de expedición de la matrícula, título o licencia</t>
  </si>
  <si>
    <t>Años de experiencia que acredita</t>
  </si>
  <si>
    <t>Vinculación</t>
  </si>
  <si>
    <t>Dedicación F1</t>
  </si>
  <si>
    <t>Dedicación F2</t>
  </si>
  <si>
    <t>Dedicación F3</t>
  </si>
  <si>
    <t>Dedicación F4</t>
  </si>
  <si>
    <t>Carta de compromiso firmada</t>
  </si>
  <si>
    <t>Folios de hoja de vida y soportes</t>
  </si>
  <si>
    <t>Años desde la expedición</t>
  </si>
  <si>
    <t>Años exigidos</t>
  </si>
  <si>
    <t>¿Cumple los años?</t>
  </si>
  <si>
    <t>Proyectos que cuentan</t>
  </si>
  <si>
    <t>Proyectos exigidos</t>
  </si>
  <si>
    <t>¿Cumple los proyectos?</t>
  </si>
  <si>
    <t>¿Cumple la dedicación mínima?</t>
  </si>
  <si>
    <t>Dedicación máxima acumulada de la persona</t>
  </si>
  <si>
    <t>Resultado</t>
  </si>
  <si>
    <t>Años por encima del mínimo</t>
  </si>
  <si>
    <t>¿Dedicación superior a la mínima?</t>
  </si>
  <si>
    <t>Director del proyecto</t>
  </si>
  <si>
    <t>Ingeniero civil o arquitecto; ≥ 10 años; 2 proyectos con valor ≥ 25% del presupuesto</t>
  </si>
  <si>
    <t>María Gómez Ruiz</t>
  </si>
  <si>
    <t>52.000.000</t>
  </si>
  <si>
    <t>Ingeniera civil; especialista en gerencia de proyectos</t>
  </si>
  <si>
    <t>25202-000000</t>
  </si>
  <si>
    <t>Planta del proponente</t>
  </si>
  <si>
    <t>41-58</t>
  </si>
  <si>
    <t>Resultado del equipo clave</t>
  </si>
  <si>
    <t>Personas con dedicación acumulada mayor a 100% en alguna fase</t>
  </si>
  <si>
    <t>6. Resumen de capacidad técnica, experiencia y equipo</t>
  </si>
  <si>
    <t>Esta hoja se imprime, se firma y se incluye en la propuesta. No requiere diligenciamiento, salvo los datos de la firma.</t>
  </si>
  <si>
    <t>Proponente</t>
  </si>
  <si>
    <t>Verificación de los requisitos habilitantes (orientativa)</t>
  </si>
  <si>
    <t>Exigido</t>
  </si>
  <si>
    <t>Presentado</t>
  </si>
  <si>
    <t>Proponente (existencia, aval profesional, declaraciones)</t>
  </si>
  <si>
    <t>Hoja 1, secciones A a D</t>
  </si>
  <si>
    <t>Experiencia general: valor acumulado (SMMLV)</t>
  </si>
  <si>
    <t>Experiencia general: contrato ancla (SMMLV · m²)</t>
  </si>
  <si>
    <t>Experiencia específica: valor acumulado (SMMLV)</t>
  </si>
  <si>
    <t>Experiencia específica: contrato ancla (SMMLV · m²)</t>
  </si>
  <si>
    <t>Equipo clave (perfiles que cumplen)</t>
  </si>
  <si>
    <t>Resultado global del formato</t>
  </si>
  <si>
    <t>El resultado es una verificación automática de los datos que usted digitó. La Universidad verifica cada dato contra los soportes de la propuesta, y el comité puede aceptar o rechazar contratos y profesionales.</t>
  </si>
  <si>
    <t>Datos para la calificación (informativos)</t>
  </si>
  <si>
    <t>Experiencia certificada en BSL-2 o habilitación en salud</t>
  </si>
  <si>
    <t>Valor específico adicional sobre el mínimo (%)</t>
  </si>
  <si>
    <t>El puntaje de experiencia adicional lo asigna el comité con la escala del TDR.</t>
  </si>
  <si>
    <t>Área adicional del contrato ancla específico (%)</t>
  </si>
  <si>
    <t>Certificado ISO 9001 vigente</t>
  </si>
  <si>
    <t>Perfiles con dedicación superior a la mínima</t>
  </si>
  <si>
    <t>Años de experiencia del equipo por encima de los mínimos (suma)</t>
  </si>
  <si>
    <t>Equipo clave propuesto</t>
  </si>
  <si>
    <t>Nombre</t>
  </si>
  <si>
    <t>Años acreditados</t>
  </si>
  <si>
    <t>F1</t>
  </si>
  <si>
    <t>F2</t>
  </si>
  <si>
    <t>F3</t>
  </si>
  <si>
    <t>F4</t>
  </si>
  <si>
    <t>Declaración y firma</t>
  </si>
  <si>
    <t>Declaro bajo la gravedad de juramento que la información de este formato es veraz y coincide con los soportes que se adjuntan a la propuesta, y que los profesionales relacionados se comprometen a participar en el proyecto con la dedicación indicada.</t>
  </si>
  <si>
    <t>Representante legal (o persona natural)</t>
  </si>
  <si>
    <t>Profesional que avala la propuesta</t>
  </si>
  <si>
    <t>Cédula o matrícula</t>
  </si>
  <si>
    <t>Fecha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</si>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</sst>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color rgb="FF7A1B2E"/>
      <name val="Arial"/>
      <family val="2"/>
    </font>
    <font>
      <i/>
      <sz val="10"/>
      <color rgb="FF595959"/>
      <name val="Arial"/>
      <family val="2"/>
    </font>
    <font>
      <b/>
      <sz val="11"/>
      <color rgb="FF7A1B2E"/>
      <name val="Arial"/>
      <family val="2"/>
    </font>
    <font>
      <sz val="10"/>
      <color rgb="FF404040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i/>
      <sz val="9"/>
      <color rgb="FF7F7F7F"/>
      <name val="Arial"/>
      <family val="2"/>
    </font>
    <font>
      <i/>
      <sz val="9"/>
      <color rgb="FF595959"/>
      <name val="Arial"/>
      <family val="2"/>
    </font>
    <font>
      <b/>
      <sz val="9"/>
      <color rgb="FFFFFFFF"/>
      <name val="Arial"/>
      <family val="2"/>
    </font>
    <font>
      <b/>
      <sz val="10"/>
      <color rgb="FF404040"/>
      <name val="Arial"/>
      <family val="2"/>
    </font>
    <font>
      <b/>
      <sz val="9"/>
      <name val="Arial"/>
      <family val="2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/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31">
    <dxf>
      <font>
        <b/>
        <sz val="10"/>
        <color rgb="FF8A5A00"/>
        <name val="Arial"/>
        <charset val="1"/>
      </font>
      <fill>
        <patternFill>
          <bgColor rgb="FFFFEFC2"/>
        </patternFill>
      </fill>
    </dxf>
    <dxf>
      <font>
        <b/>
        <sz val="10"/>
        <color rgb="FF9C1C1C"/>
        <name val="Arial"/>
        <charset val="1"/>
      </font>
      <fill>
        <patternFill>
          <bgColor rgb="FFF8DADA"/>
        </patternFill>
      </fill>
    </dxf>
    <dxf>
      <font>
        <b/>
        <sz val="10"/>
        <color rgb="FF1E6B2E"/>
        <name val="Arial"/>
        <charset val="1"/>
      </font>
      <fill>
        <patternFill>
          <bgColor rgb="FFDDF0DF"/>
        </patternFill>
      </fill>
    </dxf>
    <dxf>
      <font>
        <b/>
        <sz val="10"/>
        <color rgb="FF8A5A00"/>
        <name val="Arial"/>
        <charset val="1"/>
      </font>
      <fill>
        <patternFill>
          <bgColor rgb="FFFFEFC2"/>
        </patternFill>
      </fill>
    </dxf>
    <dxf>
      <font>
        <b/>
        <sz val="10"/>
        <color rgb="FF9C1C1C"/>
        <name val="Arial"/>
        <charset val="1"/>
      </font>
      <fill>
        <patternFill>
          <bgColor rgb="FFF8DADA"/>
        </patternFill>
      </fill>
    </dxf>
    <dxf>
      <font>
        <b/>
        <sz val="10"/>
        <color rgb="FF1E6B2E"/>
        <name val="Arial"/>
        <charset val="1"/>
      </font>
      <fill>
        <patternFill>
          <bgColor rgb="FFDDF0DF"/>
        </patternFill>
      </fill>
    </dxf>
    <dxf>
      <font>
        <b/>
        <sz val="10"/>
        <color rgb="FF8A5A00"/>
        <name val="Arial"/>
        <charset val="1"/>
      </font>
      <fill>
        <patternFill>
          <bgColor rgb="FFFFEFC2"/>
        </patternFill>
      </fill>
    </dxf>
    <dxf>
      <font>
        <b/>
        <sz val="10"/>
        <color rgb="FF9C1C1C"/>
        <name val="Arial"/>
        <charset val="1"/>
      </font>
      <fill>
        <patternFill>
          <bgColor rgb="FFF8DADA"/>
        </patternFill>
      </fill>
    </dxf>
    <dxf>
      <font>
        <b/>
        <sz val="10"/>
        <color rgb="FF1E6B2E"/>
        <name val="Arial"/>
        <charset val="1"/>
      </font>
      <fill>
        <patternFill>
          <bgColor rgb="FFDDF0DF"/>
        </patternFill>
      </fill>
    </dxf>
    <dxf>
      <font>
        <b/>
        <sz val="10"/>
        <color rgb="FF9C1C1C"/>
        <name val="Arial"/>
        <charset val="1"/>
      </font>
      <fill>
        <patternFill>
          <bgColor rgb="FFF8DADA"/>
        </patternFill>
      </fill>
    </dxf>
    <dxf>
      <font>
        <b/>
        <sz val="10"/>
        <color rgb="FF8A5A00"/>
        <name val="Arial"/>
        <charset val="1"/>
      </font>
      <fill>
        <patternFill>
          <bgColor rgb="FFFFEFC2"/>
        </patternFill>
      </fill>
    </dxf>
    <dxf>
      <font>
        <b/>
        <sz val="10"/>
        <color rgb="FF9C1C1C"/>
        <name val="Arial"/>
        <charset val="1"/>
      </font>
      <fill>
        <patternFill>
          <bgColor rgb="FFF8DADA"/>
        </patternFill>
      </fill>
    </dxf>
    <dxf>
      <font>
        <b/>
        <sz val="10"/>
        <color rgb="FF1E6B2E"/>
        <name val="Arial"/>
        <charset val="1"/>
      </font>
      <fill>
        <patternFill>
          <bgColor rgb="FFDDF0DF"/>
        </patternFill>
      </fill>
    </dxf>
    <dxf>
      <font>
        <b/>
        <sz val="10"/>
        <color rgb="FF8A5A00"/>
        <name val="Arial"/>
        <charset val="1"/>
      </font>
      <fill>
        <patternFill>
          <bgColor rgb="FFFFEFC2"/>
        </patternFill>
      </fill>
    </dxf>
    <dxf>
      <font>
        <b/>
        <sz val="10"/>
        <color rgb="FF9C1C1C"/>
        <name val="Arial"/>
        <charset val="1"/>
      </font>
      <fill>
        <patternFill>
          <bgColor rgb="FFF8DADA"/>
        </patternFill>
      </fill>
    </dxf>
    <dxf>
      <font>
        <b/>
        <sz val="10"/>
        <color rgb="FF1E6B2E"/>
        <name val="Arial"/>
        <charset val="1"/>
      </font>
      <fill>
        <patternFill>
          <bgColor rgb="FFDDF0DF"/>
        </patternFill>
      </fill>
    </dxf>
    <dxf>
      <font>
        <b/>
        <sz val="10"/>
        <color rgb="FF8A5A00"/>
        <name val="Arial"/>
        <charset val="1"/>
      </font>
      <fill>
        <patternFill>
          <bgColor rgb="FFFFEFC2"/>
        </patternFill>
      </fill>
    </dxf>
    <dxf>
      <font>
        <b/>
        <sz val="10"/>
        <color rgb="FF9C1C1C"/>
        <name val="Arial"/>
        <charset val="1"/>
      </font>
      <fill>
        <patternFill>
          <bgColor rgb="FFF8DADA"/>
        </patternFill>
      </fill>
    </dxf>
    <dxf>
      <font>
        <b/>
        <sz val="10"/>
        <color rgb="FF1E6B2E"/>
        <name val="Arial"/>
        <charset val="1"/>
      </font>
      <fill>
        <patternFill>
          <bgColor rgb="FFDDF0DF"/>
        </patternFill>
      </fill>
    </dxf>
    <dxf>
      <font>
        <b/>
        <sz val="10"/>
        <color rgb="FF8A5A00"/>
        <name val="Arial"/>
        <charset val="1"/>
      </font>
      <fill>
        <patternFill>
          <bgColor rgb="FFFFEFC2"/>
        </patternFill>
      </fill>
    </dxf>
    <dxf>
      <font>
        <b/>
        <sz val="10"/>
        <color rgb="FF9C1C1C"/>
        <name val="Arial"/>
        <charset val="1"/>
      </font>
      <fill>
        <patternFill>
          <bgColor rgb="FFF8DADA"/>
        </patternFill>
      </fill>
    </dxf>
    <dxf>
      <font>
        <b/>
        <sz val="10"/>
        <color rgb="FF1E6B2E"/>
        <name val="Arial"/>
        <charset val="1"/>
      </font>
      <fill>
        <patternFill>
          <bgColor rgb="FFDDF0DF"/>
        </patternFill>
      </fill>
    </dxf>
    <dxf>
      <font>
        <b/>
        <sz val="10"/>
        <color rgb="FF8A5A00"/>
        <name val="Arial"/>
        <charset val="1"/>
      </font>
      <fill>
        <patternFill>
          <bgColor rgb="FFFFEFC2"/>
        </patternFill>
      </fill>
    </dxf>
    <dxf>
      <font>
        <b/>
        <sz val="10"/>
        <color rgb="FF9C1C1C"/>
        <name val="Arial"/>
        <charset val="1"/>
      </font>
      <fill>
        <patternFill>
          <bgColor rgb="FFF8DADA"/>
        </patternFill>
      </fill>
    </dxf>
    <dxf>
      <font>
        <b/>
        <sz val="10"/>
        <color rgb="FF1E6B2E"/>
        <name val="Arial"/>
        <charset val="1"/>
      </font>
      <fill>
        <patternFill>
          <bgColor rgb="FFDDF0DF"/>
        </patternFill>
      </fill>
    </dxf>
    <dxf>
      <font>
        <b/>
        <sz val="10"/>
        <color rgb="FF8A5A00"/>
        <name val="Arial"/>
        <charset val="1"/>
      </font>
      <fill>
        <patternFill>
          <bgColor rgb="FFFFEFC2"/>
        </patternFill>
      </fill>
    </dxf>
    <dxf>
      <font>
        <b/>
        <sz val="10"/>
        <color rgb="FF9C1C1C"/>
        <name val="Arial"/>
        <charset val="1"/>
      </font>
      <fill>
        <patternFill>
          <bgColor rgb="FFF8DADA"/>
        </patternFill>
      </fill>
    </dxf>
    <dxf>
      <font>
        <b/>
        <sz val="10"/>
        <color rgb="FF1E6B2E"/>
        <name val="Arial"/>
        <charset val="1"/>
      </font>
      <fill>
        <patternFill>
          <bgColor rgb="FFDDF0DF"/>
        </patternFill>
      </fill>
    </dxf>
    <dxf>
      <font>
        <b/>
        <sz val="10"/>
        <color rgb="FF8A5A00"/>
        <name val="Arial"/>
        <charset val="1"/>
      </font>
      <fill>
        <patternFill>
          <bgColor rgb="FFFFEFC2"/>
        </patternFill>
      </fill>
    </dxf>
    <dxf>
      <font>
        <b/>
        <sz val="10"/>
        <color rgb="FF9C1C1C"/>
        <name val="Arial"/>
        <charset val="1"/>
      </font>
      <fill>
        <patternFill>
          <bgColor rgb="FFF8DADA"/>
        </patternFill>
      </fill>
    </dxf>
    <dxf>
      <font>
        <b/>
        <sz val="10"/>
        <color rgb="FF1E6B2E"/>
        <name val="Arial"/>
        <charset val="1"/>
      </font>
      <fill>
        <patternFill>
          <bgColor rgb="FFDDF0D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A1B2E"/>
      <rgbColor rgb="FF1E6B2E"/>
      <rgbColor rgb="FF000080"/>
      <rgbColor rgb="FF8A5A00"/>
      <rgbColor rgb="FF800080"/>
      <rgbColor rgb="FF008080"/>
      <rgbColor rgb="FFBFBFBF"/>
      <rgbColor rgb="FF7F7F7F"/>
      <rgbColor rgb="FF9999FF"/>
      <rgbColor rgb="FF993366"/>
      <rgbColor rgb="FFFAF4E3"/>
      <rgbColor rgb="FFEDEDED"/>
      <rgbColor rgb="FF660066"/>
      <rgbColor rgb="FFFF8080"/>
      <rgbColor rgb="FF0066CC"/>
      <rgbColor rgb="FFFFEFC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EEF0"/>
      <rgbColor rgb="FFDDF0DF"/>
      <rgbColor rgb="FFFFF2A8"/>
      <rgbColor rgb="FF99CCFF"/>
      <rgbColor rgb="FFFF99CC"/>
      <rgbColor rgb="FFCC99FF"/>
      <rgbColor rgb="FFF8DADA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C1C1C"/>
      <rgbColor rgb="FF993366"/>
      <rgbColor rgb="FF4D4D4D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5"/>
  <sheetViews>
    <sheetView showGridLines="0" zoomScaleNormal="100" workbookViewId="0">
      <pane ySplit="4" topLeftCell="A5" activePane="bottomLeft" state="frozen"/>
      <selection pane="bottomLeft" activeCell="B9" sqref="B9:D9"/>
    </sheetView>
  </sheetViews>
  <sheetFormatPr defaultColWidth="8.7109375" defaultRowHeight="15"/>
  <cols>
    <col min="1" max="1" width="58" customWidth="1"/>
    <col min="2" max="2" width="34" customWidth="1"/>
    <col min="3" max="4" width="22" customWidth="1"/>
    <col min="5" max="5" width="52" customWidth="1"/>
  </cols>
  <sheetData>
    <row r="1" spans="1:5" ht="21.75" customHeight="1">
      <c r="A1" s="6" t="s">
        <v>0</v>
      </c>
    </row>
    <row r="2" spans="1:5">
      <c r="A2" s="7"/>
    </row>
    <row r="3" spans="1:5" ht="15" customHeight="1">
      <c r="A3" s="3"/>
    </row>
    <row r="5" spans="1:5">
      <c r="A5" s="22" t="s">
        <v>1</v>
      </c>
      <c r="B5" s="22"/>
      <c r="C5" s="22"/>
      <c r="D5" s="22"/>
      <c r="E5" s="22"/>
    </row>
    <row r="6" spans="1:5" s="16" customFormat="1" ht="27.75" customHeight="1">
      <c r="A6" s="15" t="s">
        <v>2</v>
      </c>
      <c r="B6" s="15" t="s">
        <v>3</v>
      </c>
      <c r="C6" s="15"/>
      <c r="D6" s="15"/>
      <c r="E6" s="15" t="s">
        <v>4</v>
      </c>
    </row>
    <row r="7" spans="1:5">
      <c r="A7" s="27" t="s">
        <v>5</v>
      </c>
      <c r="B7" s="24"/>
      <c r="C7" s="24"/>
      <c r="D7" s="24"/>
      <c r="E7" s="17"/>
    </row>
    <row r="8" spans="1:5">
      <c r="A8" s="27" t="s">
        <v>6</v>
      </c>
      <c r="B8" s="24"/>
      <c r="C8" s="24"/>
      <c r="D8" s="24"/>
      <c r="E8" s="17"/>
    </row>
    <row r="9" spans="1:5" ht="25.5">
      <c r="A9" s="27" t="s">
        <v>7</v>
      </c>
      <c r="B9" s="24"/>
      <c r="C9" s="24"/>
      <c r="D9" s="24"/>
      <c r="E9" s="17" t="s">
        <v>8</v>
      </c>
    </row>
    <row r="10" spans="1:5">
      <c r="A10" s="27" t="s">
        <v>9</v>
      </c>
      <c r="B10" s="24"/>
      <c r="C10" s="24"/>
      <c r="D10" s="24"/>
      <c r="E10" s="17"/>
    </row>
    <row r="11" spans="1:5">
      <c r="A11" s="27" t="s">
        <v>10</v>
      </c>
      <c r="B11" s="24"/>
      <c r="C11" s="24"/>
      <c r="D11" s="24"/>
      <c r="E11" s="17"/>
    </row>
    <row r="12" spans="1:5">
      <c r="A12" s="27" t="s">
        <v>11</v>
      </c>
      <c r="B12" s="24"/>
      <c r="C12" s="24"/>
      <c r="D12" s="24"/>
      <c r="E12" s="17"/>
    </row>
    <row r="13" spans="1:5">
      <c r="A13" s="27" t="s">
        <v>12</v>
      </c>
      <c r="B13" s="24"/>
      <c r="C13" s="24"/>
      <c r="D13" s="24"/>
      <c r="E13" s="17"/>
    </row>
    <row r="14" spans="1:5">
      <c r="A14" s="27" t="s">
        <v>13</v>
      </c>
      <c r="B14" s="24"/>
      <c r="C14" s="24"/>
      <c r="D14" s="24"/>
      <c r="E14" s="17"/>
    </row>
    <row r="16" spans="1:5">
      <c r="A16" s="22" t="s">
        <v>14</v>
      </c>
      <c r="B16" s="22"/>
      <c r="C16" s="22"/>
      <c r="D16" s="22"/>
      <c r="E16" s="22"/>
    </row>
    <row r="17" spans="1:5" s="16" customFormat="1" ht="27.75" customHeight="1">
      <c r="A17" s="15" t="s">
        <v>15</v>
      </c>
      <c r="B17" s="15" t="s">
        <v>16</v>
      </c>
      <c r="C17" s="15"/>
      <c r="D17" s="15"/>
      <c r="E17" s="15" t="s">
        <v>17</v>
      </c>
    </row>
    <row r="18" spans="1:5" ht="38.25">
      <c r="A18" s="27" t="s">
        <v>18</v>
      </c>
      <c r="B18" s="5"/>
      <c r="C18" s="17" t="str">
        <f>IF(OR($B$9="Persona natural",B18=""),"",(#REF!-B18)/365.25)</f>
        <v/>
      </c>
      <c r="D18" s="4" t="str">
        <f>IF($B$9="Persona natural","N/A",IF(B18="","",IF(#REF!&gt;=EDATE(B18,12*#REF!),"CUMPLE","NO CUMPLE")))</f>
        <v/>
      </c>
      <c r="E18" s="17" t="s">
        <v>19</v>
      </c>
    </row>
    <row r="19" spans="1:5" ht="25.5">
      <c r="A19" s="27" t="s">
        <v>20</v>
      </c>
      <c r="B19" s="5"/>
      <c r="C19" s="17"/>
      <c r="D19" s="4" t="str">
        <f>IF($B$9="Persona natural","N/A",IF(B19="","",IF(B19="SÍ","CUMPLE",IF(B20="","",IF(B20&gt;=C20,"CUMPLE","NO CUMPLE")))))</f>
        <v/>
      </c>
      <c r="E19" s="17" t="s">
        <v>21</v>
      </c>
    </row>
    <row r="20" spans="1:5" ht="25.5">
      <c r="A20" s="27" t="s">
        <v>22</v>
      </c>
      <c r="B20" s="5"/>
      <c r="C20" s="28"/>
      <c r="D20" s="4"/>
      <c r="E20" s="17" t="s">
        <v>23</v>
      </c>
    </row>
    <row r="21" spans="1:5" ht="25.5">
      <c r="A21" s="27" t="s">
        <v>24</v>
      </c>
      <c r="B21" s="5"/>
      <c r="C21" s="17"/>
      <c r="D21" s="4" t="str">
        <f>IF($B$9="Persona natural","N/A",IF(B21="","",IF(B21="SÍ","CUMPLE","NO CUMPLE")))</f>
        <v/>
      </c>
      <c r="E21" s="17" t="s">
        <v>25</v>
      </c>
    </row>
    <row r="22" spans="1:5" ht="38.25">
      <c r="A22" s="27" t="s">
        <v>26</v>
      </c>
      <c r="B22" s="5"/>
      <c r="C22" s="17" t="str">
        <f>IF(OR($B$9="Persona natural",B22=""),"",#REF!-B22)</f>
        <v/>
      </c>
      <c r="D22" s="4" t="str">
        <f>IF($B$9="Persona natural","N/A",IF(B22="","",IF(AND(C22&gt;=0,C22&lt;=30),"CUMPLE","NO CUMPLE")))</f>
        <v/>
      </c>
      <c r="E22" s="17" t="s">
        <v>27</v>
      </c>
    </row>
    <row r="23" spans="1:5">
      <c r="A23" s="27" t="s">
        <v>28</v>
      </c>
      <c r="B23" s="5"/>
      <c r="C23" s="5"/>
      <c r="D23" s="5"/>
      <c r="E23" s="17"/>
    </row>
    <row r="25" spans="1:5">
      <c r="A25" s="22" t="s">
        <v>29</v>
      </c>
      <c r="B25" s="22"/>
      <c r="C25" s="22"/>
      <c r="D25" s="22"/>
      <c r="E25" s="22"/>
    </row>
    <row r="26" spans="1:5" s="16" customFormat="1" ht="27.75" customHeight="1">
      <c r="A26" s="15" t="s">
        <v>15</v>
      </c>
      <c r="B26" s="15" t="s">
        <v>30</v>
      </c>
      <c r="C26" s="15"/>
      <c r="D26" s="15"/>
      <c r="E26" s="15" t="s">
        <v>17</v>
      </c>
    </row>
    <row r="27" spans="1:5">
      <c r="A27" s="27" t="s">
        <v>31</v>
      </c>
      <c r="B27" s="5"/>
      <c r="C27" s="17"/>
      <c r="D27" s="4"/>
      <c r="E27" s="4"/>
    </row>
    <row r="28" spans="1:5">
      <c r="A28" s="27" t="s">
        <v>32</v>
      </c>
      <c r="B28" s="5"/>
      <c r="C28" s="4"/>
      <c r="D28" s="4"/>
      <c r="E28" s="17" t="s">
        <v>33</v>
      </c>
    </row>
    <row r="29" spans="1:5" ht="25.5">
      <c r="A29" s="27" t="s">
        <v>34</v>
      </c>
      <c r="B29" s="5"/>
      <c r="C29" s="4"/>
      <c r="D29" s="4"/>
      <c r="E29" s="17"/>
    </row>
    <row r="30" spans="1:5" ht="38.25">
      <c r="A30" s="27" t="s">
        <v>35</v>
      </c>
      <c r="B30" s="5"/>
      <c r="C30" s="17" t="str">
        <f>IF(B30="","",(#REF!-B30)/365.25)</f>
        <v/>
      </c>
      <c r="D30" s="4" t="str">
        <f>IF(B30="","",IF(#REF!&gt;EDATE(B30,12*#REF!),"CUMPLE","NO CUMPLE"))</f>
        <v/>
      </c>
      <c r="E30" s="17" t="s">
        <v>36</v>
      </c>
    </row>
    <row r="31" spans="1:5">
      <c r="A31" s="27" t="s">
        <v>37</v>
      </c>
      <c r="B31" s="5"/>
      <c r="C31" s="17"/>
      <c r="D31" s="4" t="str">
        <f>IF(B31="","",IF(B31="SÍ","CUMPLE","NO CUMPLE"))</f>
        <v/>
      </c>
      <c r="E31" s="17" t="s">
        <v>38</v>
      </c>
    </row>
    <row r="32" spans="1:5">
      <c r="A32" s="27" t="s">
        <v>28</v>
      </c>
      <c r="B32" s="5"/>
      <c r="C32" s="17"/>
      <c r="D32" s="17"/>
      <c r="E32" s="4"/>
    </row>
    <row r="34" spans="1:5">
      <c r="A34" s="23" t="s">
        <v>39</v>
      </c>
      <c r="B34" s="23"/>
      <c r="C34" s="23"/>
      <c r="D34" s="23"/>
      <c r="E34" s="23"/>
    </row>
    <row r="35" spans="1:5" s="16" customFormat="1" ht="27.75" customHeight="1">
      <c r="A35" s="15" t="s">
        <v>40</v>
      </c>
      <c r="B35" s="15" t="s">
        <v>3</v>
      </c>
      <c r="C35" s="15"/>
      <c r="D35" s="15"/>
      <c r="E35" s="15" t="s">
        <v>17</v>
      </c>
    </row>
    <row r="36" spans="1:5" ht="25.5">
      <c r="A36" s="27" t="s">
        <v>41</v>
      </c>
      <c r="B36" s="17"/>
      <c r="C36" s="17"/>
      <c r="D36" s="4" t="str">
        <f>IF(B36="","",IF(B36="SÍ","CUMPLE","ADJUNTAR FORMATO"))</f>
        <v/>
      </c>
      <c r="E36" s="17" t="s">
        <v>42</v>
      </c>
    </row>
    <row r="37" spans="1:5" ht="25.5">
      <c r="A37" s="27" t="s">
        <v>43</v>
      </c>
      <c r="B37" s="17"/>
      <c r="C37" s="17"/>
      <c r="D37" s="4" t="str">
        <f>IF(B37="","",IF(B37="SÍ","CUMPLE","NO CUMPLE"))</f>
        <v/>
      </c>
      <c r="E37" s="17" t="s">
        <v>44</v>
      </c>
    </row>
    <row r="38" spans="1:5" ht="25.5">
      <c r="A38" s="27" t="s">
        <v>45</v>
      </c>
      <c r="B38" s="17"/>
      <c r="C38" s="17"/>
      <c r="D38" s="4" t="str">
        <f>IF(B38="","",IF(B38="SÍ","CUMPLE","NO CUMPLE"))</f>
        <v/>
      </c>
      <c r="E38" s="17"/>
    </row>
    <row r="40" spans="1:5">
      <c r="A40" s="22" t="s">
        <v>46</v>
      </c>
      <c r="B40" s="22"/>
      <c r="C40" s="22"/>
      <c r="D40" s="22"/>
      <c r="E40" s="22"/>
    </row>
    <row r="41" spans="1:5" s="16" customFormat="1" ht="27.75" customHeight="1">
      <c r="A41" s="15" t="s">
        <v>2</v>
      </c>
      <c r="B41" s="15" t="s">
        <v>3</v>
      </c>
      <c r="C41" s="17"/>
      <c r="D41" s="17"/>
      <c r="E41" s="15" t="s">
        <v>47</v>
      </c>
    </row>
    <row r="42" spans="1:5" ht="25.5">
      <c r="A42" s="27" t="s">
        <v>48</v>
      </c>
      <c r="B42" s="5"/>
      <c r="C42" s="17"/>
      <c r="D42" s="17"/>
      <c r="E42" s="17" t="s">
        <v>49</v>
      </c>
    </row>
    <row r="43" spans="1:5">
      <c r="A43" s="27" t="s">
        <v>50</v>
      </c>
      <c r="B43" s="5"/>
      <c r="C43" s="17"/>
      <c r="D43" s="17"/>
      <c r="E43" s="17"/>
    </row>
    <row r="44" spans="1:5">
      <c r="A44" s="27" t="s">
        <v>51</v>
      </c>
      <c r="B44" s="5"/>
      <c r="C44" s="17"/>
      <c r="D44" s="17"/>
      <c r="E44" s="17"/>
    </row>
    <row r="45" spans="1:5">
      <c r="A45" s="27" t="s">
        <v>52</v>
      </c>
      <c r="B45" s="5"/>
      <c r="C45" s="17"/>
      <c r="D45" s="17"/>
      <c r="E45" s="17" t="s">
        <v>53</v>
      </c>
    </row>
  </sheetData>
  <sheetProtection formatColumns="0" formatRows="0"/>
  <mergeCells count="13">
    <mergeCell ref="A5:E5"/>
    <mergeCell ref="B7:D7"/>
    <mergeCell ref="B8:D8"/>
    <mergeCell ref="B9:D9"/>
    <mergeCell ref="B10:D10"/>
    <mergeCell ref="A25:E25"/>
    <mergeCell ref="A34:E34"/>
    <mergeCell ref="A40:E40"/>
    <mergeCell ref="B11:D11"/>
    <mergeCell ref="B12:D12"/>
    <mergeCell ref="B13:D13"/>
    <mergeCell ref="B14:D14"/>
    <mergeCell ref="A16:E16"/>
  </mergeCells>
  <conditionalFormatting sqref="D18:D22">
    <cfRule type="expression" dxfId="30" priority="2">
      <formula>OR(D18="CUMPLE",D18="VÁLIDO",D18="SÍ",D18="VIGENTE",D18="OK")</formula>
    </cfRule>
    <cfRule type="expression" dxfId="29" priority="3">
      <formula>LEFT(D18,2)="NO"</formula>
    </cfRule>
    <cfRule type="expression" dxfId="28" priority="4">
      <formula>OR(D18="INCOMPLETO",D18="PENDIENTE",LEFT(D18,7)="REVISAR",LEFT(D18,8)="ADJUNTAR",D18="VENCIDO")</formula>
    </cfRule>
  </conditionalFormatting>
  <conditionalFormatting sqref="D30:D31">
    <cfRule type="expression" dxfId="27" priority="5">
      <formula>OR(D30="CUMPLE",D30="VÁLIDO",D30="SÍ",D30="VIGENTE",D30="OK")</formula>
    </cfRule>
    <cfRule type="expression" dxfId="26" priority="6">
      <formula>LEFT(D30,2)="NO"</formula>
    </cfRule>
    <cfRule type="expression" dxfId="25" priority="7">
      <formula>OR(D30="INCOMPLETO",D30="PENDIENTE",LEFT(D30,7)="REVISAR",LEFT(D30,8)="ADJUNTAR",D30="VENCIDO")</formula>
    </cfRule>
  </conditionalFormatting>
  <conditionalFormatting sqref="D36:D38">
    <cfRule type="expression" dxfId="24" priority="8">
      <formula>OR(D36="CUMPLE",D36="VÁLIDO",D36="SÍ",D36="VIGENTE",D36="OK")</formula>
    </cfRule>
    <cfRule type="expression" dxfId="23" priority="9">
      <formula>LEFT(D36,2)="NO"</formula>
    </cfRule>
    <cfRule type="expression" dxfId="22" priority="10">
      <formula>OR(D36="INCOMPLETO",D36="PENDIENTE",LEFT(D36,7)="REVISAR",LEFT(D36,8)="ADJUNTAR",D36="VENCIDO")</formula>
    </cfRule>
  </conditionalFormatting>
  <dataValidations count="2">
    <dataValidation type="date" allowBlank="1" showErrorMessage="1" errorTitle="Fecha no válida" error="Escriba una fecha completa, por ejemplo 15/03/2021." sqref="B18 B45 B30 B22 B20" xr:uid="{00000000-0002-0000-0200-000001000000}">
      <formula1>DATE(1990,1,1)</formula1>
      <formula2>DATE(2100,12,31)</formula2>
    </dataValidation>
    <dataValidation type="list" allowBlank="1" showErrorMessage="1" errorTitle="Valor no permitido" error="Elija un valor de la lista." sqref="B9 B28 B19 B42 B21 B31" xr:uid="{00000000-0002-0000-0200-000000000000}">
      <formula1>#REF!</formula1>
      <formula2>0</formula2>
    </dataValidation>
  </dataValidations>
  <pageMargins left="0.4" right="0.4" top="0.5" bottom="0.5" header="0.511811023622047" footer="0.5"/>
  <pageSetup fitToHeight="0" orientation="landscape" horizontalDpi="300" verticalDpi="300"/>
  <headerFooter>
    <oddFooter>&amp;C&amp;8 Universidad Libre · Seccional Pereira · Formato de capacidad técnica, experiencia y equipo · TDR N° 05 de 2026 · 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12"/>
  <sheetViews>
    <sheetView showGridLines="0" zoomScaleNormal="100" workbookViewId="0">
      <selection activeCell="A3" sqref="A3:G3"/>
    </sheetView>
  </sheetViews>
  <sheetFormatPr defaultColWidth="8.7109375" defaultRowHeight="15"/>
  <cols>
    <col min="1" max="1" width="8" customWidth="1"/>
    <col min="2" max="2" width="24" customWidth="1"/>
    <col min="3" max="3" width="36" customWidth="1"/>
    <col min="4" max="4" width="9" customWidth="1"/>
    <col min="5" max="5" width="17" customWidth="1"/>
    <col min="6" max="7" width="12" customWidth="1"/>
    <col min="8" max="8" width="19" customWidth="1"/>
    <col min="9" max="9" width="13" customWidth="1"/>
    <col min="10" max="10" width="12" customWidth="1"/>
    <col min="11" max="11" width="18" customWidth="1"/>
    <col min="12" max="12" width="9" customWidth="1"/>
    <col min="13" max="13" width="10" customWidth="1"/>
    <col min="14" max="14" width="14" customWidth="1"/>
    <col min="15" max="15" width="13" customWidth="1"/>
    <col min="16" max="16" width="11" customWidth="1"/>
    <col min="17" max="17" width="12" customWidth="1"/>
    <col min="18" max="18" width="13" customWidth="1"/>
    <col min="19" max="19" width="32" customWidth="1"/>
  </cols>
  <sheetData>
    <row r="1" spans="1:19" ht="21.75" customHeight="1">
      <c r="A1" s="6" t="s">
        <v>54</v>
      </c>
    </row>
    <row r="2" spans="1:19">
      <c r="A2" s="7" t="s">
        <v>55</v>
      </c>
    </row>
    <row r="3" spans="1:19" ht="30" customHeight="1">
      <c r="A3" s="19" t="s">
        <v>56</v>
      </c>
      <c r="B3" s="19"/>
      <c r="C3" s="19"/>
      <c r="D3" s="19"/>
      <c r="E3" s="19"/>
      <c r="F3" s="19"/>
      <c r="G3" s="19"/>
    </row>
    <row r="4" spans="1:19" ht="27.75" customHeight="1">
      <c r="A4" s="19" t="s">
        <v>57</v>
      </c>
      <c r="B4" s="19"/>
      <c r="C4" s="19"/>
      <c r="D4" s="19"/>
      <c r="E4" s="19"/>
      <c r="F4" s="19"/>
      <c r="G4" s="19"/>
    </row>
    <row r="6" spans="1:19">
      <c r="A6" s="10" t="s">
        <v>58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 t="s">
        <v>59</v>
      </c>
      <c r="O6" s="11"/>
      <c r="P6" s="11"/>
      <c r="Q6" s="11"/>
      <c r="R6" s="11"/>
      <c r="S6" s="11"/>
    </row>
    <row r="7" spans="1:19" s="16" customFormat="1" ht="66" customHeight="1">
      <c r="A7" s="15" t="s">
        <v>60</v>
      </c>
      <c r="B7" s="15" t="s">
        <v>61</v>
      </c>
      <c r="C7" s="15" t="s">
        <v>62</v>
      </c>
      <c r="D7" s="15" t="s">
        <v>63</v>
      </c>
      <c r="E7" s="15" t="s">
        <v>64</v>
      </c>
      <c r="F7" s="15" t="s">
        <v>65</v>
      </c>
      <c r="G7" s="15" t="s">
        <v>66</v>
      </c>
      <c r="H7" s="15" t="s">
        <v>67</v>
      </c>
      <c r="I7" s="15" t="s">
        <v>68</v>
      </c>
      <c r="J7" s="15" t="s">
        <v>69</v>
      </c>
      <c r="K7" s="15" t="s">
        <v>70</v>
      </c>
      <c r="L7" s="15" t="s">
        <v>71</v>
      </c>
      <c r="M7" s="15" t="s">
        <v>72</v>
      </c>
      <c r="N7" s="15" t="s">
        <v>73</v>
      </c>
      <c r="O7" s="15" t="s">
        <v>74</v>
      </c>
      <c r="P7" s="15" t="s">
        <v>75</v>
      </c>
      <c r="Q7" s="15" t="s">
        <v>76</v>
      </c>
      <c r="R7" s="15" t="s">
        <v>77</v>
      </c>
      <c r="S7" s="15" t="s">
        <v>78</v>
      </c>
    </row>
    <row r="8" spans="1:19" ht="39.75" customHeight="1">
      <c r="A8" s="12" t="s">
        <v>79</v>
      </c>
      <c r="B8" s="2" t="s">
        <v>80</v>
      </c>
      <c r="C8" s="2" t="s">
        <v>81</v>
      </c>
      <c r="D8" s="12" t="s">
        <v>82</v>
      </c>
      <c r="E8" s="2" t="s">
        <v>83</v>
      </c>
      <c r="F8" s="12">
        <v>44256</v>
      </c>
      <c r="G8" s="12">
        <v>44834</v>
      </c>
      <c r="H8" s="2">
        <v>1450000000</v>
      </c>
      <c r="I8" s="12">
        <v>1</v>
      </c>
      <c r="J8" s="2">
        <v>410</v>
      </c>
      <c r="K8" s="2" t="s">
        <v>84</v>
      </c>
      <c r="L8" s="12" t="s">
        <v>85</v>
      </c>
      <c r="M8" s="12" t="s">
        <v>82</v>
      </c>
      <c r="N8" s="20" t="s">
        <v>86</v>
      </c>
      <c r="O8" s="20"/>
      <c r="P8" s="20"/>
      <c r="Q8" s="20"/>
      <c r="R8" s="20"/>
      <c r="S8" s="20"/>
    </row>
    <row r="9" spans="1:19" ht="39.75" customHeight="1">
      <c r="A9" s="8">
        <v>1</v>
      </c>
      <c r="B9" s="5"/>
      <c r="C9" s="5"/>
      <c r="D9" s="13"/>
      <c r="E9" s="13"/>
      <c r="F9" s="13"/>
      <c r="G9" s="13"/>
      <c r="H9" s="5"/>
      <c r="I9" s="13">
        <v>1</v>
      </c>
      <c r="J9" s="5"/>
      <c r="K9" s="13"/>
      <c r="L9" s="13"/>
      <c r="M9" s="13"/>
      <c r="N9" s="29" t="str">
        <f>IF(G9="","",IFERROR(INDEX(#REF!,MATCH(YEAR(G9),#REF!,0)),"Fuera de tabla"))</f>
        <v/>
      </c>
      <c r="O9" s="29" t="str">
        <f>IF(OR(H9="",NOT(ISNUMBER(N9))),"",H9*IF(I9="",1,I9)/N9)</f>
        <v/>
      </c>
      <c r="P9" s="29" t="str">
        <f>IF(J9="","",J9*IF(I9="",1,I9))</f>
        <v/>
      </c>
      <c r="Q9" s="17" t="str">
        <f>IF(G9="","",IF(AND(G9&lt;=#REF!,G9&gt;=EDATE(#REF!,-12*#REF!)),"SÍ","NO"))</f>
        <v/>
      </c>
      <c r="R9" s="17" t="str">
        <f>IF(O9="","",IF(O9&gt;=#REF!,"SÍ","NO"))</f>
        <v/>
      </c>
      <c r="S9" s="17" t="str">
        <f>IF(COUNTA(B9,C9,G9,H9,J9)=0,"",IF(OR(B9="",G9="",H9="",J9="",K9=""),"INCOMPLETO",IF(D9&lt;&gt;"SÍ","NO CUENTA: no es obra nueva",IF(Q9&lt;&gt;"SÍ","NO CUENTA: fuera de los últimos 10 años",IF(NOT(ISNUMBER(O9)),"REVISAR: fecha fuera de la tabla de SMMLV",IF(R9&lt;&gt;"SÍ","NO CUENTA: valor menor al mínimo por contrato","VÁLIDO"))))))</f>
        <v/>
      </c>
    </row>
    <row r="10" spans="1:19" ht="39.75" customHeight="1">
      <c r="A10" s="8">
        <v>2</v>
      </c>
      <c r="B10" s="5"/>
      <c r="C10" s="5"/>
      <c r="D10" s="13"/>
      <c r="E10" s="13"/>
      <c r="F10" s="13"/>
      <c r="G10" s="13"/>
      <c r="H10" s="5"/>
      <c r="I10" s="13">
        <v>1</v>
      </c>
      <c r="J10" s="5"/>
      <c r="K10" s="13"/>
      <c r="L10" s="13"/>
      <c r="M10" s="13"/>
      <c r="N10" s="29" t="str">
        <f>IF(G10="","",IFERROR(INDEX(#REF!,MATCH(YEAR(G10),#REF!,0)),"Fuera de tabla"))</f>
        <v/>
      </c>
      <c r="O10" s="29" t="str">
        <f>IF(OR(H10="",NOT(ISNUMBER(N10))),"",H10*IF(I10="",1,I10)/N10)</f>
        <v/>
      </c>
      <c r="P10" s="29" t="str">
        <f>IF(J10="","",J10*IF(I10="",1,I10))</f>
        <v/>
      </c>
      <c r="Q10" s="17" t="str">
        <f>IF(G10="","",IF(AND(G10&lt;=#REF!,G10&gt;=EDATE(#REF!,-12*#REF!)),"SÍ","NO"))</f>
        <v/>
      </c>
      <c r="R10" s="17" t="str">
        <f>IF(O10="","",IF(O10&gt;=#REF!,"SÍ","NO"))</f>
        <v/>
      </c>
      <c r="S10" s="17" t="str">
        <f>IF(COUNTA(B10,C10,G10,H10,J10)=0,"",IF(OR(B10="",G10="",H10="",J10="",K10=""),"INCOMPLETO",IF(D10&lt;&gt;"SÍ","NO CUENTA: no es obra nueva",IF(Q10&lt;&gt;"SÍ","NO CUENTA: fuera de los últimos 10 años",IF(NOT(ISNUMBER(O10)),"REVISAR: fecha fuera de la tabla de SMMLV",IF(R10&lt;&gt;"SÍ","NO CUENTA: valor menor al mínimo por contrato","VÁLIDO"))))))</f>
        <v/>
      </c>
    </row>
    <row r="11" spans="1:19" ht="39.75" customHeight="1">
      <c r="A11" s="8">
        <v>3</v>
      </c>
      <c r="B11" s="5"/>
      <c r="C11" s="5"/>
      <c r="D11" s="13"/>
      <c r="E11" s="13"/>
      <c r="F11" s="13"/>
      <c r="G11" s="13"/>
      <c r="H11" s="5"/>
      <c r="I11" s="13">
        <v>1</v>
      </c>
      <c r="J11" s="5"/>
      <c r="K11" s="13"/>
      <c r="L11" s="13"/>
      <c r="M11" s="13"/>
      <c r="N11" s="29" t="str">
        <f>IF(G11="","",IFERROR(INDEX(#REF!,MATCH(YEAR(G11),#REF!,0)),"Fuera de tabla"))</f>
        <v/>
      </c>
      <c r="O11" s="29" t="str">
        <f>IF(OR(H11="",NOT(ISNUMBER(N11))),"",H11*IF(I11="",1,I11)/N11)</f>
        <v/>
      </c>
      <c r="P11" s="29" t="str">
        <f>IF(J11="","",J11*IF(I11="",1,I11))</f>
        <v/>
      </c>
      <c r="Q11" s="17" t="str">
        <f>IF(G11="","",IF(AND(G11&lt;=#REF!,G11&gt;=EDATE(#REF!,-12*#REF!)),"SÍ","NO"))</f>
        <v/>
      </c>
      <c r="R11" s="17" t="str">
        <f>IF(O11="","",IF(O11&gt;=#REF!,"SÍ","NO"))</f>
        <v/>
      </c>
      <c r="S11" s="17" t="str">
        <f>IF(COUNTA(B11,C11,G11,H11,J11)=0,"",IF(OR(B11="",G11="",H11="",J11="",K11=""),"INCOMPLETO",IF(D11&lt;&gt;"SÍ","NO CUENTA: no es obra nueva",IF(Q11&lt;&gt;"SÍ","NO CUENTA: fuera de los últimos 10 años",IF(NOT(ISNUMBER(O11)),"REVISAR: fecha fuera de la tabla de SMMLV",IF(R11&lt;&gt;"SÍ","NO CUENTA: valor menor al mínimo por contrato","VÁLIDO"))))))</f>
        <v/>
      </c>
    </row>
    <row r="12" spans="1:19" ht="39.75" customHeight="1">
      <c r="A12" s="8">
        <v>4</v>
      </c>
      <c r="B12" s="5"/>
      <c r="C12" s="5"/>
      <c r="D12" s="13"/>
      <c r="E12" s="13"/>
      <c r="F12" s="13"/>
      <c r="G12" s="13"/>
      <c r="H12" s="5"/>
      <c r="I12" s="13">
        <v>1</v>
      </c>
      <c r="J12" s="5"/>
      <c r="K12" s="13"/>
      <c r="L12" s="13"/>
      <c r="M12" s="13"/>
      <c r="N12" s="29" t="str">
        <f>IF(G12="","",IFERROR(INDEX(#REF!,MATCH(YEAR(G12),#REF!,0)),"Fuera de tabla"))</f>
        <v/>
      </c>
      <c r="O12" s="29" t="str">
        <f>IF(OR(H12="",NOT(ISNUMBER(N12))),"",H12*IF(I12="",1,I12)/N12)</f>
        <v/>
      </c>
      <c r="P12" s="29" t="str">
        <f>IF(J12="","",J12*IF(I12="",1,I12))</f>
        <v/>
      </c>
      <c r="Q12" s="17" t="str">
        <f>IF(G12="","",IF(AND(G12&lt;=#REF!,G12&gt;=EDATE(#REF!,-12*#REF!)),"SÍ","NO"))</f>
        <v/>
      </c>
      <c r="R12" s="17" t="str">
        <f>IF(O12="","",IF(O12&gt;=#REF!,"SÍ","NO"))</f>
        <v/>
      </c>
      <c r="S12" s="17" t="str">
        <f>IF(COUNTA(B12,C12,G12,H12,J12)=0,"",IF(OR(B12="",G12="",H12="",J12="",K12=""),"INCOMPLETO",IF(D12&lt;&gt;"SÍ","NO CUENTA: no es obra nueva",IF(Q12&lt;&gt;"SÍ","NO CUENTA: fuera de los últimos 10 años",IF(NOT(ISNUMBER(O12)),"REVISAR: fecha fuera de la tabla de SMMLV",IF(R12&lt;&gt;"SÍ","NO CUENTA: valor menor al mínimo por contrato","VÁLIDO"))))))</f>
        <v/>
      </c>
    </row>
  </sheetData>
  <sheetProtection formatColumns="0" formatRows="0"/>
  <mergeCells count="3">
    <mergeCell ref="A3:G3"/>
    <mergeCell ref="A4:G4"/>
    <mergeCell ref="N8:S8"/>
  </mergeCells>
  <conditionalFormatting sqref="Q9:S12">
    <cfRule type="expression" dxfId="21" priority="2">
      <formula>OR(Q9="CUMPLE",Q9="VÁLIDO",Q9="SÍ",Q9="VIGENTE",Q9="OK")</formula>
    </cfRule>
    <cfRule type="expression" dxfId="20" priority="3">
      <formula>LEFT(Q9,2)="NO"</formula>
    </cfRule>
    <cfRule type="expression" dxfId="19" priority="4">
      <formula>OR(Q9="INCOMPLETO",Q9="PENDIENTE",LEFT(Q9,7)="REVISAR",LEFT(Q9,8)="ADJUNTAR",Q9="VENCIDO")</formula>
    </cfRule>
  </conditionalFormatting>
  <dataValidations count="5">
    <dataValidation type="date" allowBlank="1" showErrorMessage="1" errorTitle="Fecha no válida" error="Escriba una fecha completa, por ejemplo 15/03/2021." sqref="F9:G12" xr:uid="{00000000-0002-0000-0300-000004000000}">
      <formula1>DATE(1990,1,1)</formula1>
      <formula2>DATE(2100,12,31)</formula2>
    </dataValidation>
    <dataValidation type="decimal" allowBlank="1" showErrorMessage="1" errorTitle="Valor no válido" error="Escriba un porcentaje entre 0% y 100%." sqref="I9:I12" xr:uid="{00000000-0002-0000-0300-000005000000}">
      <formula1>0</formula1>
      <formula2>1</formula2>
    </dataValidation>
    <dataValidation type="decimal" allowBlank="1" showErrorMessage="1" errorTitle="Valor no válido" error="Escriba un valor en pesos." sqref="H9:H12" xr:uid="{00000000-0002-0000-0300-000006000000}">
      <formula1>0</formula1>
      <formula2>10000000000000</formula2>
    </dataValidation>
    <dataValidation type="decimal" allowBlank="1" showErrorMessage="1" errorTitle="Valor no válido" error="Escriba el área en m²." sqref="J9:J12" xr:uid="{00000000-0002-0000-0300-000007000000}">
      <formula1>0</formula1>
      <formula2>10000000</formula2>
    </dataValidation>
    <dataValidation type="list" allowBlank="1" showErrorMessage="1" errorTitle="Valor no permitido" error="Elija un valor de la lista." sqref="M9:M12 K9:K12 D9:E12" xr:uid="{00000000-0002-0000-0300-000000000000}">
      <formula1>#REF!</formula1>
      <formula2>0</formula2>
    </dataValidation>
  </dataValidations>
  <pageMargins left="0.4" right="0.4" top="0.5" bottom="0.5" header="0.511811023622047" footer="0.5"/>
  <pageSetup paperSize="5" fitToWidth="2" fitToHeight="0" orientation="landscape" horizontalDpi="300" verticalDpi="300"/>
  <headerFooter>
    <oddFooter>&amp;C&amp;8 Universidad Libre · Seccional Pereira · Formato de capacidad técnica, experiencia y equipo · TDR N° 05 de 2026 · 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12"/>
  <sheetViews>
    <sheetView showGridLines="0" zoomScaleNormal="100" workbookViewId="0">
      <pane xSplit="3" ySplit="8" topLeftCell="D9" activePane="bottomRight" state="frozen"/>
      <selection pane="bottomRight" activeCell="A5" sqref="A5:I5"/>
      <selection pane="bottomLeft" activeCell="A9" sqref="A9"/>
      <selection pane="topRight" activeCell="D1" sqref="D1"/>
    </sheetView>
  </sheetViews>
  <sheetFormatPr defaultColWidth="8.7109375" defaultRowHeight="15"/>
  <cols>
    <col min="1" max="1" width="8" customWidth="1"/>
    <col min="2" max="2" width="24" customWidth="1"/>
    <col min="3" max="3" width="36" customWidth="1"/>
    <col min="4" max="4" width="24" customWidth="1"/>
    <col min="5" max="5" width="13" customWidth="1"/>
    <col min="6" max="6" width="9" customWidth="1"/>
    <col min="7" max="7" width="17" customWidth="1"/>
    <col min="8" max="9" width="12" customWidth="1"/>
    <col min="10" max="10" width="19" customWidth="1"/>
    <col min="11" max="11" width="13" customWidth="1"/>
    <col min="12" max="12" width="12" customWidth="1"/>
    <col min="13" max="13" width="18" customWidth="1"/>
    <col min="14" max="14" width="9" customWidth="1"/>
    <col min="15" max="15" width="10" customWidth="1"/>
    <col min="16" max="17" width="14" customWidth="1"/>
    <col min="18" max="18" width="13" customWidth="1"/>
    <col min="19" max="19" width="11" customWidth="1"/>
    <col min="20" max="20" width="12" customWidth="1"/>
    <col min="21" max="21" width="13" customWidth="1"/>
    <col min="22" max="22" width="32" customWidth="1"/>
  </cols>
  <sheetData>
    <row r="1" spans="1:22" ht="21.75" customHeight="1">
      <c r="A1" s="6" t="s">
        <v>87</v>
      </c>
    </row>
    <row r="2" spans="1:22">
      <c r="A2" s="7" t="s">
        <v>55</v>
      </c>
    </row>
    <row r="3" spans="1:22" ht="15" customHeight="1">
      <c r="A3" s="18"/>
      <c r="B3" s="18"/>
      <c r="C3" s="18"/>
    </row>
    <row r="4" spans="1:22" ht="42" customHeight="1">
      <c r="A4" s="19" t="s">
        <v>88</v>
      </c>
      <c r="B4" s="19"/>
      <c r="C4" s="19"/>
      <c r="D4" s="19"/>
      <c r="E4" s="19"/>
      <c r="F4" s="19"/>
      <c r="G4" s="19"/>
      <c r="H4" s="19"/>
      <c r="I4" s="19"/>
    </row>
    <row r="5" spans="1:22" ht="27.75" customHeight="1">
      <c r="A5" s="19" t="s">
        <v>57</v>
      </c>
      <c r="B5" s="19"/>
      <c r="C5" s="19"/>
      <c r="D5" s="19"/>
      <c r="E5" s="19"/>
      <c r="F5" s="19"/>
      <c r="G5" s="19"/>
      <c r="H5" s="19"/>
      <c r="I5" s="19"/>
    </row>
    <row r="7" spans="1:22">
      <c r="A7" s="10" t="s">
        <v>58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0" t="s">
        <v>59</v>
      </c>
      <c r="R7" s="11"/>
      <c r="S7" s="11"/>
      <c r="T7" s="11"/>
      <c r="U7" s="11"/>
      <c r="V7" s="11"/>
    </row>
    <row r="8" spans="1:22" s="16" customFormat="1" ht="66" customHeight="1">
      <c r="A8" s="15" t="s">
        <v>89</v>
      </c>
      <c r="B8" s="15" t="s">
        <v>61</v>
      </c>
      <c r="C8" s="15" t="s">
        <v>62</v>
      </c>
      <c r="D8" s="15" t="s">
        <v>90</v>
      </c>
      <c r="E8" s="15" t="s">
        <v>91</v>
      </c>
      <c r="F8" s="15" t="s">
        <v>63</v>
      </c>
      <c r="G8" s="15" t="s">
        <v>64</v>
      </c>
      <c r="H8" s="15" t="s">
        <v>65</v>
      </c>
      <c r="I8" s="15" t="s">
        <v>66</v>
      </c>
      <c r="J8" s="15" t="s">
        <v>67</v>
      </c>
      <c r="K8" s="15" t="s">
        <v>68</v>
      </c>
      <c r="L8" s="15" t="s">
        <v>69</v>
      </c>
      <c r="M8" s="15" t="s">
        <v>70</v>
      </c>
      <c r="N8" s="15" t="s">
        <v>71</v>
      </c>
      <c r="O8" s="15" t="s">
        <v>72</v>
      </c>
      <c r="P8" s="15" t="s">
        <v>92</v>
      </c>
      <c r="Q8" s="15" t="s">
        <v>73</v>
      </c>
      <c r="R8" s="15" t="s">
        <v>74</v>
      </c>
      <c r="S8" s="15" t="s">
        <v>75</v>
      </c>
      <c r="T8" s="15" t="s">
        <v>76</v>
      </c>
      <c r="U8" s="15" t="s">
        <v>77</v>
      </c>
      <c r="V8" s="15" t="s">
        <v>78</v>
      </c>
    </row>
    <row r="9" spans="1:22" ht="39.75" customHeight="1">
      <c r="A9" s="12" t="s">
        <v>79</v>
      </c>
      <c r="B9" s="2" t="s">
        <v>80</v>
      </c>
      <c r="C9" s="2" t="s">
        <v>81</v>
      </c>
      <c r="D9" s="2" t="s">
        <v>93</v>
      </c>
      <c r="E9" s="12" t="s">
        <v>82</v>
      </c>
      <c r="F9" s="12" t="s">
        <v>82</v>
      </c>
      <c r="G9" s="2" t="s">
        <v>83</v>
      </c>
      <c r="H9" s="12">
        <v>44256</v>
      </c>
      <c r="I9" s="12">
        <v>44834</v>
      </c>
      <c r="J9" s="2">
        <v>1450000000</v>
      </c>
      <c r="K9" s="12">
        <v>1</v>
      </c>
      <c r="L9" s="2">
        <v>410</v>
      </c>
      <c r="M9" s="2" t="s">
        <v>84</v>
      </c>
      <c r="N9" s="12" t="s">
        <v>85</v>
      </c>
      <c r="O9" s="12" t="s">
        <v>82</v>
      </c>
      <c r="P9" s="12" t="s">
        <v>94</v>
      </c>
      <c r="Q9" s="20" t="s">
        <v>86</v>
      </c>
      <c r="R9" s="20"/>
      <c r="S9" s="20"/>
      <c r="T9" s="20"/>
      <c r="U9" s="20"/>
      <c r="V9" s="20"/>
    </row>
    <row r="10" spans="1:22" ht="39.75" customHeight="1">
      <c r="A10" s="8">
        <v>1</v>
      </c>
      <c r="B10" s="5"/>
      <c r="C10" s="5"/>
      <c r="D10" s="5"/>
      <c r="E10" s="13"/>
      <c r="F10" s="13"/>
      <c r="G10" s="13"/>
      <c r="H10" s="13"/>
      <c r="I10" s="13"/>
      <c r="J10" s="5"/>
      <c r="K10" s="13">
        <v>1</v>
      </c>
      <c r="L10" s="5"/>
      <c r="M10" s="13"/>
      <c r="N10" s="13"/>
      <c r="O10" s="13"/>
      <c r="P10" s="13"/>
      <c r="Q10" s="29" t="str">
        <f>IF(I10="","",IFERROR(INDEX(#REF!,MATCH(YEAR(I10),#REF!,0)),"Fuera de tabla"))</f>
        <v/>
      </c>
      <c r="R10" s="29" t="str">
        <f>IF(OR(J10="",NOT(ISNUMBER(Q10))),"",J10*IF(K10="",1,K10)/Q10)</f>
        <v/>
      </c>
      <c r="S10" s="29" t="str">
        <f>IF(L10="","",L10*IF(K10="",1,K10))</f>
        <v/>
      </c>
      <c r="T10" s="17" t="str">
        <f>IF(I10="","",IF(AND(I10&lt;=#REF!,I10&gt;=EDATE(#REF!,-12*#REF!)),"SÍ","NO"))</f>
        <v/>
      </c>
      <c r="U10" s="17" t="str">
        <f>IF(R10="","",IF(R10&gt;=#REF!,"SÍ","NO"))</f>
        <v/>
      </c>
      <c r="V10" s="17" t="str">
        <f>IF(COUNTA(B10,C10,I10,J10,L10)=0,"",IF(OR(B10="",I10="",J10="",L10="",M10="",D10=""),"INCOMPLETO",IF(F10&lt;&gt;"SÍ","NO CUENTA: no es obra nueva",IF(T10&lt;&gt;"SÍ","NO CUENTA: fuera de los últimos 10 años",IF(NOT(ISNUMBER(R10)),"REVISAR: fecha fuera de la tabla de SMMLV",IF(U10&lt;&gt;"SÍ","NO CUENTA: valor menor al mínimo por contrato","VÁLIDO"))))))</f>
        <v/>
      </c>
    </row>
    <row r="11" spans="1:22" ht="39.75" customHeight="1">
      <c r="A11" s="8">
        <v>2</v>
      </c>
      <c r="B11" s="5"/>
      <c r="C11" s="5"/>
      <c r="D11" s="5"/>
      <c r="E11" s="13"/>
      <c r="F11" s="13"/>
      <c r="G11" s="13"/>
      <c r="H11" s="13"/>
      <c r="I11" s="13"/>
      <c r="J11" s="5"/>
      <c r="K11" s="13">
        <v>1</v>
      </c>
      <c r="L11" s="5"/>
      <c r="M11" s="13"/>
      <c r="N11" s="13"/>
      <c r="O11" s="13"/>
      <c r="P11" s="13"/>
      <c r="Q11" s="29" t="str">
        <f>IF(I11="","",IFERROR(INDEX(#REF!,MATCH(YEAR(I11),#REF!,0)),"Fuera de tabla"))</f>
        <v/>
      </c>
      <c r="R11" s="29" t="str">
        <f>IF(OR(J11="",NOT(ISNUMBER(Q11))),"",J11*IF(K11="",1,K11)/Q11)</f>
        <v/>
      </c>
      <c r="S11" s="29" t="str">
        <f>IF(L11="","",L11*IF(K11="",1,K11))</f>
        <v/>
      </c>
      <c r="T11" s="17" t="str">
        <f>IF(I11="","",IF(AND(I11&lt;=#REF!,I11&gt;=EDATE(#REF!,-12*#REF!)),"SÍ","NO"))</f>
        <v/>
      </c>
      <c r="U11" s="17" t="str">
        <f>IF(R11="","",IF(R11&gt;=#REF!,"SÍ","NO"))</f>
        <v/>
      </c>
      <c r="V11" s="17" t="str">
        <f>IF(COUNTA(B11,C11,I11,J11,L11)=0,"",IF(OR(B11="",I11="",J11="",L11="",M11="",D11=""),"INCOMPLETO",IF(F11&lt;&gt;"SÍ","NO CUENTA: no es obra nueva",IF(T11&lt;&gt;"SÍ","NO CUENTA: fuera de los últimos 10 años",IF(NOT(ISNUMBER(R11)),"REVISAR: fecha fuera de la tabla de SMMLV",IF(U11&lt;&gt;"SÍ","NO CUENTA: valor menor al mínimo por contrato","VÁLIDO"))))))</f>
        <v/>
      </c>
    </row>
    <row r="12" spans="1:22" ht="39.75" customHeight="1">
      <c r="A12" s="8">
        <v>3</v>
      </c>
      <c r="B12" s="5"/>
      <c r="C12" s="5"/>
      <c r="D12" s="5"/>
      <c r="E12" s="13"/>
      <c r="F12" s="13"/>
      <c r="G12" s="13"/>
      <c r="H12" s="13"/>
      <c r="I12" s="13"/>
      <c r="J12" s="5"/>
      <c r="K12" s="13">
        <v>1</v>
      </c>
      <c r="L12" s="5"/>
      <c r="M12" s="13"/>
      <c r="N12" s="13"/>
      <c r="O12" s="13"/>
      <c r="P12" s="13"/>
      <c r="Q12" s="29" t="str">
        <f>IF(I12="","",IFERROR(INDEX(#REF!,MATCH(YEAR(I12),#REF!,0)),"Fuera de tabla"))</f>
        <v/>
      </c>
      <c r="R12" s="29" t="str">
        <f>IF(OR(J12="",NOT(ISNUMBER(Q12))),"",J12*IF(K12="",1,K12)/Q12)</f>
        <v/>
      </c>
      <c r="S12" s="29" t="str">
        <f>IF(L12="","",L12*IF(K12="",1,K12))</f>
        <v/>
      </c>
      <c r="T12" s="17" t="str">
        <f>IF(I12="","",IF(AND(I12&lt;=#REF!,I12&gt;=EDATE(#REF!,-12*#REF!)),"SÍ","NO"))</f>
        <v/>
      </c>
      <c r="U12" s="17" t="str">
        <f>IF(R12="","",IF(R12&gt;=#REF!,"SÍ","NO"))</f>
        <v/>
      </c>
      <c r="V12" s="17" t="str">
        <f>IF(COUNTA(B12,C12,I12,J12,L12)=0,"",IF(OR(B12="",I12="",J12="",L12="",M12="",D12=""),"INCOMPLETO",IF(F12&lt;&gt;"SÍ","NO CUENTA: no es obra nueva",IF(T12&lt;&gt;"SÍ","NO CUENTA: fuera de los últimos 10 años",IF(NOT(ISNUMBER(R12)),"REVISAR: fecha fuera de la tabla de SMMLV",IF(U12&lt;&gt;"SÍ","NO CUENTA: valor menor al mínimo por contrato","VÁLIDO"))))))</f>
        <v/>
      </c>
    </row>
  </sheetData>
  <sheetProtection formatColumns="0" formatRows="0"/>
  <mergeCells count="4">
    <mergeCell ref="A3:C3"/>
    <mergeCell ref="A4:I4"/>
    <mergeCell ref="A5:I5"/>
    <mergeCell ref="Q9:V9"/>
  </mergeCells>
  <conditionalFormatting sqref="T10:V12">
    <cfRule type="expression" dxfId="18" priority="2">
      <formula>OR(T10="CUMPLE",T10="VÁLIDO",T10="SÍ",T10="VIGENTE",T10="OK")</formula>
    </cfRule>
    <cfRule type="expression" dxfId="17" priority="3">
      <formula>LEFT(T10,2)="NO"</formula>
    </cfRule>
    <cfRule type="expression" dxfId="16" priority="4">
      <formula>OR(T10="INCOMPLETO",T10="PENDIENTE",LEFT(T10,7)="REVISAR",LEFT(T10,8)="ADJUNTAR",T10="VENCIDO")</formula>
    </cfRule>
  </conditionalFormatting>
  <dataValidations count="5">
    <dataValidation type="decimal" allowBlank="1" showErrorMessage="1" errorTitle="Valor no válido" error="Escriba un porcentaje entre 0% y 100%." sqref="K10:K12" xr:uid="{00000000-0002-0000-0400-000000000000}">
      <formula1>0</formula1>
      <formula2>1</formula2>
    </dataValidation>
    <dataValidation type="decimal" allowBlank="1" showErrorMessage="1" errorTitle="Valor no válido" error="Escriba un valor en pesos." sqref="J10:J12" xr:uid="{00000000-0002-0000-0400-000001000000}">
      <formula1>0</formula1>
      <formula2>10000000000000</formula2>
    </dataValidation>
    <dataValidation type="decimal" allowBlank="1" showErrorMessage="1" errorTitle="Valor no válido" error="Escriba el área en m²." sqref="L10:L12" xr:uid="{00000000-0002-0000-0400-000002000000}">
      <formula1>0</formula1>
      <formula2>10000000</formula2>
    </dataValidation>
    <dataValidation type="date" allowBlank="1" showErrorMessage="1" errorTitle="Fecha no válida" error="Escriba una fecha completa, por ejemplo 15/03/2021." sqref="H10:I12" xr:uid="{00000000-0002-0000-0400-000007000000}">
      <formula1>DATE(1990,1,1)</formula1>
      <formula2>DATE(2100,12,31)</formula2>
    </dataValidation>
    <dataValidation type="list" allowBlank="1" showErrorMessage="1" errorTitle="Valor no permitido" error="Elija un valor de la lista." sqref="O10:P12 M10:M12 D10:G12" xr:uid="{00000000-0002-0000-0400-000003000000}">
      <formula1>#REF!</formula1>
      <formula2>0</formula2>
    </dataValidation>
  </dataValidations>
  <pageMargins left="0.4" right="0.4" top="0.5" bottom="0.5" header="0.511811023622047" footer="0.5"/>
  <pageSetup paperSize="5" fitToWidth="2" fitToHeight="0" orientation="landscape" horizontalDpi="300" verticalDpi="300"/>
  <headerFooter>
    <oddFooter>&amp;C&amp;8 Universidad Libre · Seccional Pereira · Formato de capacidad técnica, experiencia y equipo · TDR N° 05 de 2026 · 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22"/>
  <sheetViews>
    <sheetView showGridLines="0" tabSelected="1" zoomScaleNormal="100" workbookViewId="0">
      <pane xSplit="3" ySplit="7" topLeftCell="D8" activePane="bottomRight" state="frozen"/>
      <selection pane="bottomRight" activeCell="A18" sqref="A18"/>
      <selection pane="bottomLeft" activeCell="A8" sqref="A8"/>
      <selection pane="topRight" activeCell="D1" sqref="D1"/>
    </sheetView>
  </sheetViews>
  <sheetFormatPr defaultColWidth="8.7109375" defaultRowHeight="15"/>
  <cols>
    <col min="1" max="1" width="8" customWidth="1"/>
    <col min="2" max="2" width="24" customWidth="1"/>
    <col min="3" max="3" width="40" customWidth="1"/>
    <col min="4" max="4" width="24" customWidth="1"/>
    <col min="5" max="5" width="13" customWidth="1"/>
    <col min="6" max="6" width="26" customWidth="1"/>
    <col min="7" max="8" width="14" customWidth="1"/>
    <col min="9" max="9" width="12" customWidth="1"/>
    <col min="10" max="10" width="20" customWidth="1"/>
    <col min="11" max="14" width="10" customWidth="1"/>
    <col min="15" max="15" width="11" customWidth="1"/>
    <col min="16" max="16" width="12" customWidth="1"/>
    <col min="17" max="17" width="11" customWidth="1"/>
    <col min="18" max="18" width="9" customWidth="1"/>
    <col min="19" max="21" width="10" customWidth="1"/>
    <col min="22" max="22" width="11" customWidth="1"/>
    <col min="23" max="23" width="12" customWidth="1"/>
    <col min="24" max="25" width="14" customWidth="1"/>
    <col min="26" max="26" width="11" customWidth="1"/>
    <col min="27" max="27" width="12" customWidth="1"/>
  </cols>
  <sheetData>
    <row r="1" spans="1:27" ht="21.75" customHeight="1">
      <c r="A1" s="6" t="s">
        <v>95</v>
      </c>
    </row>
    <row r="2" spans="1:27">
      <c r="A2" s="7" t="s">
        <v>96</v>
      </c>
    </row>
    <row r="3" spans="1:27" ht="15" customHeight="1">
      <c r="A3" s="18"/>
      <c r="B3" s="18"/>
      <c r="C3" s="18"/>
    </row>
    <row r="4" spans="1:27" ht="39.75" customHeight="1">
      <c r="A4" s="19" t="s">
        <v>97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6" spans="1:27">
      <c r="A6" s="10" t="s">
        <v>98</v>
      </c>
      <c r="B6" s="11"/>
      <c r="C6" s="11"/>
      <c r="D6" s="11"/>
      <c r="E6" s="11"/>
      <c r="F6" s="11"/>
      <c r="G6" s="11"/>
      <c r="H6" s="11"/>
      <c r="I6" s="11"/>
      <c r="J6" s="11"/>
      <c r="K6" s="10" t="s">
        <v>99</v>
      </c>
      <c r="L6" s="11"/>
      <c r="M6" s="11"/>
      <c r="N6" s="11"/>
      <c r="O6" s="10" t="s">
        <v>100</v>
      </c>
      <c r="P6" s="11"/>
      <c r="Q6" s="10" t="s">
        <v>101</v>
      </c>
      <c r="R6" s="11"/>
      <c r="S6" s="11"/>
      <c r="T6" s="11"/>
      <c r="U6" s="11"/>
      <c r="V6" s="11"/>
      <c r="W6" s="11"/>
      <c r="X6" s="11"/>
      <c r="Y6" s="11"/>
      <c r="Z6" s="10" t="s">
        <v>102</v>
      </c>
      <c r="AA6" s="11"/>
    </row>
    <row r="7" spans="1:27" s="16" customFormat="1" ht="66" customHeight="1">
      <c r="A7" s="15" t="s">
        <v>89</v>
      </c>
      <c r="B7" s="15" t="s">
        <v>103</v>
      </c>
      <c r="C7" s="15" t="s">
        <v>104</v>
      </c>
      <c r="D7" s="15" t="s">
        <v>31</v>
      </c>
      <c r="E7" s="15" t="s">
        <v>105</v>
      </c>
      <c r="F7" s="15" t="s">
        <v>106</v>
      </c>
      <c r="G7" s="15" t="s">
        <v>107</v>
      </c>
      <c r="H7" s="15" t="s">
        <v>108</v>
      </c>
      <c r="I7" s="15" t="s">
        <v>109</v>
      </c>
      <c r="J7" s="15" t="s">
        <v>110</v>
      </c>
      <c r="K7" s="15" t="s">
        <v>111</v>
      </c>
      <c r="L7" s="15" t="s">
        <v>112</v>
      </c>
      <c r="M7" s="15" t="s">
        <v>113</v>
      </c>
      <c r="N7" s="15" t="s">
        <v>114</v>
      </c>
      <c r="O7" s="15" t="s">
        <v>115</v>
      </c>
      <c r="P7" s="15" t="s">
        <v>116</v>
      </c>
      <c r="Q7" s="15" t="s">
        <v>117</v>
      </c>
      <c r="R7" s="15" t="s">
        <v>118</v>
      </c>
      <c r="S7" s="15" t="s">
        <v>119</v>
      </c>
      <c r="T7" s="15" t="s">
        <v>120</v>
      </c>
      <c r="U7" s="15" t="s">
        <v>121</v>
      </c>
      <c r="V7" s="15" t="s">
        <v>122</v>
      </c>
      <c r="W7" s="15" t="s">
        <v>123</v>
      </c>
      <c r="X7" s="15" t="s">
        <v>124</v>
      </c>
      <c r="Y7" s="15" t="s">
        <v>125</v>
      </c>
      <c r="Z7" s="15" t="s">
        <v>126</v>
      </c>
      <c r="AA7" s="15" t="s">
        <v>127</v>
      </c>
    </row>
    <row r="8" spans="1:27" ht="36" customHeight="1">
      <c r="A8" s="12" t="s">
        <v>79</v>
      </c>
      <c r="B8" s="2" t="s">
        <v>128</v>
      </c>
      <c r="C8" s="2" t="s">
        <v>129</v>
      </c>
      <c r="D8" s="2" t="s">
        <v>130</v>
      </c>
      <c r="E8" s="12" t="s">
        <v>131</v>
      </c>
      <c r="F8" s="2" t="s">
        <v>132</v>
      </c>
      <c r="G8" s="12" t="s">
        <v>133</v>
      </c>
      <c r="H8" s="12">
        <v>39522</v>
      </c>
      <c r="I8" s="12">
        <v>17</v>
      </c>
      <c r="J8" s="2" t="s">
        <v>134</v>
      </c>
      <c r="K8" s="12">
        <v>0.3</v>
      </c>
      <c r="L8" s="12">
        <v>0.3</v>
      </c>
      <c r="M8" s="12">
        <v>0.3</v>
      </c>
      <c r="N8" s="12">
        <v>0.3</v>
      </c>
      <c r="O8" s="12" t="s">
        <v>82</v>
      </c>
      <c r="P8" s="12" t="s">
        <v>135</v>
      </c>
      <c r="Q8" s="20" t="s">
        <v>86</v>
      </c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7" ht="57.75" customHeight="1">
      <c r="A9" s="8">
        <v>1</v>
      </c>
      <c r="B9" s="14"/>
      <c r="C9" s="9"/>
      <c r="D9" s="5"/>
      <c r="E9" s="13"/>
      <c r="F9" s="5"/>
      <c r="G9" s="13"/>
      <c r="H9" s="13"/>
      <c r="I9" s="13"/>
      <c r="J9" s="5"/>
      <c r="K9" s="13"/>
      <c r="L9" s="13"/>
      <c r="M9" s="13"/>
      <c r="N9" s="13"/>
      <c r="O9" s="13"/>
      <c r="P9" s="13"/>
      <c r="Q9" s="17" t="str">
        <f>IF(H9="","",(#REF!-H9)/365.25)</f>
        <v/>
      </c>
      <c r="R9" s="17"/>
      <c r="S9" s="17"/>
      <c r="T9" s="17"/>
      <c r="U9" s="17"/>
      <c r="V9" s="17"/>
      <c r="W9" s="17"/>
      <c r="X9" s="17"/>
      <c r="Y9" s="4" t="str">
        <f t="shared" ref="Y9:Y19" si="0">IF(COUNTA(D9,E9,G9,H9,I9)=0,"PENDIENTE",IF(OR(D9="",E9="",G9="",H9="",I9="",O9=""),"INCOMPLETO",IF(OR(S9="NO",V9="NO",W9="NO",O9&lt;&gt;"SÍ",N(X9)&gt;1),"NO CUMPLE",IF(I9&gt;Q9+1,"REVISAR: años &gt; fecha","CUMPLE"))))</f>
        <v>PENDIENTE</v>
      </c>
      <c r="Z9" s="17" t="str">
        <f t="shared" ref="Z9:Z19" si="1">IF(OR(I9="",D9=""),"",MAX(0,I9-R9))</f>
        <v/>
      </c>
      <c r="AA9" s="17" t="str">
        <f>IF(OR(D9="",COUNT(#REF!)=0),"",IF(OR(AND(#REF!&lt;&gt;"",N(K9)&gt;#REF!),AND(#REF!&lt;&gt;"",N(L9)&gt;#REF!),AND(#REF!&lt;&gt;"",N(M9)&gt;#REF!),AND(#REF!&lt;&gt;"",N(N9)&gt;#REF!)),"SÍ","NO"))</f>
        <v/>
      </c>
    </row>
    <row r="10" spans="1:27" ht="57.75" customHeight="1">
      <c r="A10" s="8">
        <v>2</v>
      </c>
      <c r="B10" s="14"/>
      <c r="C10" s="9"/>
      <c r="D10" s="5"/>
      <c r="E10" s="13"/>
      <c r="F10" s="5"/>
      <c r="G10" s="13"/>
      <c r="H10" s="13"/>
      <c r="I10" s="13"/>
      <c r="J10" s="5"/>
      <c r="K10" s="13"/>
      <c r="L10" s="13"/>
      <c r="M10" s="13"/>
      <c r="N10" s="13"/>
      <c r="O10" s="13"/>
      <c r="P10" s="13"/>
      <c r="Q10" s="17" t="str">
        <f>IF(H10="","",(#REF!-H10)/365.25)</f>
        <v/>
      </c>
      <c r="R10" s="17"/>
      <c r="S10" s="17"/>
      <c r="T10" s="17"/>
      <c r="U10" s="17"/>
      <c r="V10" s="17"/>
      <c r="W10" s="17"/>
      <c r="X10" s="17"/>
      <c r="Y10" s="4" t="str">
        <f t="shared" si="0"/>
        <v>PENDIENTE</v>
      </c>
      <c r="Z10" s="17" t="str">
        <f t="shared" si="1"/>
        <v/>
      </c>
      <c r="AA10" s="17" t="str">
        <f>IF(OR(D10="",COUNT(#REF!)=0),"",IF(OR(AND(#REF!&lt;&gt;"",N(K10)&gt;#REF!),AND(#REF!&lt;&gt;"",N(L10)&gt;#REF!),AND(#REF!&lt;&gt;"",N(M10)&gt;#REF!),AND(#REF!&lt;&gt;"",N(N10)&gt;#REF!)),"SÍ","NO"))</f>
        <v/>
      </c>
    </row>
    <row r="11" spans="1:27" ht="57.75" customHeight="1">
      <c r="A11" s="8">
        <v>3</v>
      </c>
      <c r="B11" s="14"/>
      <c r="C11" s="9"/>
      <c r="D11" s="5"/>
      <c r="E11" s="13"/>
      <c r="F11" s="5"/>
      <c r="G11" s="13"/>
      <c r="H11" s="13"/>
      <c r="I11" s="13"/>
      <c r="J11" s="5"/>
      <c r="K11" s="13"/>
      <c r="L11" s="13"/>
      <c r="M11" s="13"/>
      <c r="N11" s="13"/>
      <c r="O11" s="13"/>
      <c r="P11" s="13"/>
      <c r="Q11" s="17" t="str">
        <f>IF(H11="","",(#REF!-H11)/365.25)</f>
        <v/>
      </c>
      <c r="R11" s="17"/>
      <c r="S11" s="17"/>
      <c r="T11" s="17"/>
      <c r="U11" s="17"/>
      <c r="V11" s="17"/>
      <c r="W11" s="17"/>
      <c r="X11" s="17"/>
      <c r="Y11" s="4" t="str">
        <f t="shared" si="0"/>
        <v>PENDIENTE</v>
      </c>
      <c r="Z11" s="17" t="str">
        <f t="shared" si="1"/>
        <v/>
      </c>
      <c r="AA11" s="17" t="str">
        <f>IF(OR(D11="",COUNT(#REF!)=0),"",IF(OR(AND(#REF!&lt;&gt;"",N(K11)&gt;#REF!),AND(#REF!&lt;&gt;"",N(L11)&gt;#REF!),AND(#REF!&lt;&gt;"",N(M11)&gt;#REF!),AND(#REF!&lt;&gt;"",N(N11)&gt;#REF!)),"SÍ","NO"))</f>
        <v/>
      </c>
    </row>
    <row r="12" spans="1:27" ht="57.75" customHeight="1">
      <c r="A12" s="8">
        <v>4</v>
      </c>
      <c r="B12" s="14"/>
      <c r="C12" s="9"/>
      <c r="D12" s="5"/>
      <c r="E12" s="13"/>
      <c r="F12" s="5"/>
      <c r="G12" s="13"/>
      <c r="H12" s="13"/>
      <c r="I12" s="13"/>
      <c r="J12" s="5"/>
      <c r="K12" s="13"/>
      <c r="L12" s="13"/>
      <c r="M12" s="13"/>
      <c r="N12" s="13"/>
      <c r="O12" s="13"/>
      <c r="P12" s="13"/>
      <c r="Q12" s="17" t="str">
        <f>IF(H12="","",(#REF!-H12)/365.25)</f>
        <v/>
      </c>
      <c r="R12" s="17"/>
      <c r="S12" s="17"/>
      <c r="T12" s="17"/>
      <c r="U12" s="17"/>
      <c r="V12" s="17"/>
      <c r="W12" s="17"/>
      <c r="X12" s="17"/>
      <c r="Y12" s="4" t="str">
        <f t="shared" si="0"/>
        <v>PENDIENTE</v>
      </c>
      <c r="Z12" s="17" t="str">
        <f t="shared" si="1"/>
        <v/>
      </c>
      <c r="AA12" s="17" t="str">
        <f>IF(OR(D12="",COUNT(#REF!)=0),"",IF(OR(AND(#REF!&lt;&gt;"",N(K12)&gt;#REF!),AND(#REF!&lt;&gt;"",N(L12)&gt;#REF!),AND(#REF!&lt;&gt;"",N(M12)&gt;#REF!),AND(#REF!&lt;&gt;"",N(N12)&gt;#REF!)),"SÍ","NO"))</f>
        <v/>
      </c>
    </row>
    <row r="13" spans="1:27" ht="57.75" customHeight="1">
      <c r="A13" s="8">
        <v>5</v>
      </c>
      <c r="B13" s="14"/>
      <c r="C13" s="9"/>
      <c r="D13" s="5"/>
      <c r="E13" s="13"/>
      <c r="F13" s="5"/>
      <c r="G13" s="13"/>
      <c r="H13" s="13"/>
      <c r="I13" s="13"/>
      <c r="J13" s="5"/>
      <c r="K13" s="13"/>
      <c r="L13" s="13"/>
      <c r="M13" s="13"/>
      <c r="N13" s="13"/>
      <c r="O13" s="13"/>
      <c r="P13" s="13"/>
      <c r="Q13" s="17" t="str">
        <f>IF(H13="","",(#REF!-H13)/365.25)</f>
        <v/>
      </c>
      <c r="R13" s="17"/>
      <c r="S13" s="17"/>
      <c r="T13" s="17"/>
      <c r="U13" s="17"/>
      <c r="V13" s="17"/>
      <c r="W13" s="17"/>
      <c r="X13" s="17"/>
      <c r="Y13" s="4" t="str">
        <f t="shared" si="0"/>
        <v>PENDIENTE</v>
      </c>
      <c r="Z13" s="17" t="str">
        <f t="shared" si="1"/>
        <v/>
      </c>
      <c r="AA13" s="17" t="str">
        <f>IF(OR(D13="",COUNT(#REF!)=0),"",IF(OR(AND(#REF!&lt;&gt;"",N(K13)&gt;#REF!),AND(#REF!&lt;&gt;"",N(L13)&gt;#REF!),AND(#REF!&lt;&gt;"",N(M13)&gt;#REF!),AND(#REF!&lt;&gt;"",N(N13)&gt;#REF!)),"SÍ","NO"))</f>
        <v/>
      </c>
    </row>
    <row r="14" spans="1:27" ht="57.75" customHeight="1">
      <c r="A14" s="8">
        <v>6</v>
      </c>
      <c r="B14" s="14"/>
      <c r="C14" s="9"/>
      <c r="D14" s="5"/>
      <c r="E14" s="13"/>
      <c r="F14" s="5"/>
      <c r="G14" s="13"/>
      <c r="H14" s="13"/>
      <c r="I14" s="13"/>
      <c r="J14" s="5"/>
      <c r="K14" s="13"/>
      <c r="L14" s="13"/>
      <c r="M14" s="13"/>
      <c r="N14" s="13"/>
      <c r="O14" s="13"/>
      <c r="P14" s="13"/>
      <c r="Q14" s="17" t="str">
        <f>IF(H14="","",(#REF!-H14)/365.25)</f>
        <v/>
      </c>
      <c r="R14" s="17"/>
      <c r="S14" s="17"/>
      <c r="T14" s="17"/>
      <c r="U14" s="17"/>
      <c r="V14" s="17"/>
      <c r="W14" s="17"/>
      <c r="X14" s="17"/>
      <c r="Y14" s="4" t="str">
        <f t="shared" si="0"/>
        <v>PENDIENTE</v>
      </c>
      <c r="Z14" s="17" t="str">
        <f t="shared" si="1"/>
        <v/>
      </c>
      <c r="AA14" s="17" t="str">
        <f>IF(OR(D14="",COUNT(#REF!)=0),"",IF(OR(AND(#REF!&lt;&gt;"",N(K14)&gt;#REF!),AND(#REF!&lt;&gt;"",N(L14)&gt;#REF!),AND(#REF!&lt;&gt;"",N(M14)&gt;#REF!),AND(#REF!&lt;&gt;"",N(N14)&gt;#REF!)),"SÍ","NO"))</f>
        <v/>
      </c>
    </row>
    <row r="15" spans="1:27" ht="57.75" customHeight="1">
      <c r="A15" s="8">
        <v>7</v>
      </c>
      <c r="B15" s="14"/>
      <c r="C15" s="9"/>
      <c r="D15" s="5"/>
      <c r="E15" s="13"/>
      <c r="F15" s="5"/>
      <c r="G15" s="13"/>
      <c r="H15" s="13"/>
      <c r="I15" s="13"/>
      <c r="J15" s="5"/>
      <c r="K15" s="13"/>
      <c r="L15" s="13"/>
      <c r="M15" s="13"/>
      <c r="N15" s="13"/>
      <c r="O15" s="13"/>
      <c r="P15" s="13"/>
      <c r="Q15" s="17" t="str">
        <f>IF(H15="","",(#REF!-H15)/365.25)</f>
        <v/>
      </c>
      <c r="R15" s="17"/>
      <c r="S15" s="17"/>
      <c r="T15" s="17"/>
      <c r="U15" s="17"/>
      <c r="V15" s="17"/>
      <c r="W15" s="17"/>
      <c r="X15" s="17"/>
      <c r="Y15" s="4" t="str">
        <f t="shared" si="0"/>
        <v>PENDIENTE</v>
      </c>
      <c r="Z15" s="17" t="str">
        <f t="shared" si="1"/>
        <v/>
      </c>
      <c r="AA15" s="17" t="str">
        <f>IF(OR(D15="",COUNT(#REF!)=0),"",IF(OR(AND(#REF!&lt;&gt;"",N(K15)&gt;#REF!),AND(#REF!&lt;&gt;"",N(L15)&gt;#REF!),AND(#REF!&lt;&gt;"",N(M15)&gt;#REF!),AND(#REF!&lt;&gt;"",N(N15)&gt;#REF!)),"SÍ","NO"))</f>
        <v/>
      </c>
    </row>
    <row r="16" spans="1:27" ht="57.75" customHeight="1">
      <c r="A16" s="8">
        <v>8</v>
      </c>
      <c r="B16" s="14"/>
      <c r="C16" s="9"/>
      <c r="D16" s="5"/>
      <c r="E16" s="13"/>
      <c r="F16" s="5"/>
      <c r="G16" s="13"/>
      <c r="H16" s="13"/>
      <c r="I16" s="13"/>
      <c r="J16" s="5"/>
      <c r="K16" s="13"/>
      <c r="L16" s="13"/>
      <c r="M16" s="13"/>
      <c r="N16" s="13"/>
      <c r="O16" s="13"/>
      <c r="P16" s="13"/>
      <c r="Q16" s="17" t="str">
        <f>IF(H16="","",(#REF!-H16)/365.25)</f>
        <v/>
      </c>
      <c r="R16" s="17"/>
      <c r="S16" s="17"/>
      <c r="T16" s="17"/>
      <c r="U16" s="17"/>
      <c r="V16" s="17"/>
      <c r="W16" s="17"/>
      <c r="X16" s="17"/>
      <c r="Y16" s="4" t="str">
        <f t="shared" si="0"/>
        <v>PENDIENTE</v>
      </c>
      <c r="Z16" s="17" t="str">
        <f t="shared" si="1"/>
        <v/>
      </c>
      <c r="AA16" s="17" t="str">
        <f>IF(OR(D16="",COUNT(#REF!)=0),"",IF(OR(AND(#REF!&lt;&gt;"",N(K16)&gt;#REF!),AND(#REF!&lt;&gt;"",N(L16)&gt;#REF!),AND(#REF!&lt;&gt;"",N(M16)&gt;#REF!),AND(#REF!&lt;&gt;"",N(N16)&gt;#REF!)),"SÍ","NO"))</f>
        <v/>
      </c>
    </row>
    <row r="17" spans="1:27" ht="57.75" customHeight="1">
      <c r="A17" s="8">
        <v>9</v>
      </c>
      <c r="B17" s="14"/>
      <c r="C17" s="9"/>
      <c r="D17" s="5"/>
      <c r="E17" s="13"/>
      <c r="F17" s="5"/>
      <c r="G17" s="13"/>
      <c r="H17" s="13"/>
      <c r="I17" s="13"/>
      <c r="J17" s="5"/>
      <c r="K17" s="13"/>
      <c r="L17" s="13"/>
      <c r="M17" s="13"/>
      <c r="N17" s="13"/>
      <c r="O17" s="13"/>
      <c r="P17" s="13"/>
      <c r="Q17" s="17" t="str">
        <f>IF(H17="","",(#REF!-H17)/365.25)</f>
        <v/>
      </c>
      <c r="R17" s="17"/>
      <c r="S17" s="17"/>
      <c r="T17" s="17"/>
      <c r="U17" s="17"/>
      <c r="V17" s="17"/>
      <c r="W17" s="17"/>
      <c r="X17" s="17"/>
      <c r="Y17" s="4" t="str">
        <f t="shared" si="0"/>
        <v>PENDIENTE</v>
      </c>
      <c r="Z17" s="17" t="str">
        <f t="shared" si="1"/>
        <v/>
      </c>
      <c r="AA17" s="17" t="str">
        <f>IF(OR(D17="",COUNT(#REF!)=0),"",IF(OR(AND(#REF!&lt;&gt;"",N(K17)&gt;#REF!),AND(#REF!&lt;&gt;"",N(L17)&gt;#REF!),AND(#REF!&lt;&gt;"",N(M17)&gt;#REF!),AND(#REF!&lt;&gt;"",N(N17)&gt;#REF!)),"SÍ","NO"))</f>
        <v/>
      </c>
    </row>
    <row r="18" spans="1:27" ht="57.75" customHeight="1">
      <c r="A18" s="8">
        <v>10</v>
      </c>
      <c r="B18" s="14"/>
      <c r="C18" s="9"/>
      <c r="D18" s="5"/>
      <c r="E18" s="13"/>
      <c r="F18" s="5"/>
      <c r="G18" s="13"/>
      <c r="H18" s="13"/>
      <c r="I18" s="13"/>
      <c r="J18" s="5"/>
      <c r="K18" s="13"/>
      <c r="L18" s="13"/>
      <c r="M18" s="13"/>
      <c r="N18" s="13"/>
      <c r="O18" s="13"/>
      <c r="P18" s="13"/>
      <c r="Q18" s="17" t="str">
        <f>IF(H18="","",(#REF!-H18)/365.25)</f>
        <v/>
      </c>
      <c r="R18" s="17"/>
      <c r="S18" s="17"/>
      <c r="T18" s="17"/>
      <c r="U18" s="17"/>
      <c r="V18" s="17"/>
      <c r="W18" s="17"/>
      <c r="X18" s="17"/>
      <c r="Y18" s="4" t="str">
        <f t="shared" si="0"/>
        <v>PENDIENTE</v>
      </c>
      <c r="Z18" s="17" t="str">
        <f t="shared" si="1"/>
        <v/>
      </c>
      <c r="AA18" s="17" t="str">
        <f>IF(OR(D18="",COUNT(#REF!)=0),"",IF(OR(AND(#REF!&lt;&gt;"",N(K18)&gt;#REF!),AND(#REF!&lt;&gt;"",N(L18)&gt;#REF!),AND(#REF!&lt;&gt;"",N(M18)&gt;#REF!),AND(#REF!&lt;&gt;"",N(N18)&gt;#REF!)),"SÍ","NO"))</f>
        <v/>
      </c>
    </row>
    <row r="19" spans="1:27" ht="57.75" customHeight="1">
      <c r="A19" s="8">
        <v>11</v>
      </c>
      <c r="B19" s="14"/>
      <c r="C19" s="9"/>
      <c r="D19" s="5"/>
      <c r="E19" s="13"/>
      <c r="F19" s="5"/>
      <c r="G19" s="13"/>
      <c r="H19" s="13"/>
      <c r="I19" s="13"/>
      <c r="J19" s="5"/>
      <c r="K19" s="13"/>
      <c r="L19" s="13"/>
      <c r="M19" s="13"/>
      <c r="N19" s="13"/>
      <c r="O19" s="13"/>
      <c r="P19" s="13"/>
      <c r="Q19" s="17" t="str">
        <f>IF(H19="","",(#REF!-H19)/365.25)</f>
        <v/>
      </c>
      <c r="R19" s="17"/>
      <c r="S19" s="17"/>
      <c r="T19" s="17"/>
      <c r="U19" s="17"/>
      <c r="V19" s="17"/>
      <c r="W19" s="17"/>
      <c r="X19" s="17"/>
      <c r="Y19" s="4" t="str">
        <f t="shared" si="0"/>
        <v>PENDIENTE</v>
      </c>
      <c r="Z19" s="17" t="str">
        <f t="shared" si="1"/>
        <v/>
      </c>
      <c r="AA19" s="17" t="str">
        <f>IF(OR(D19="",COUNT(#REF!)=0),"",IF(OR(AND(#REF!&lt;&gt;"",N(K19)&gt;#REF!),AND(#REF!&lt;&gt;"",N(L19)&gt;#REF!),AND(#REF!&lt;&gt;"",N(M19)&gt;#REF!),AND(#REF!&lt;&gt;"",N(N19)&gt;#REF!)),"SÍ","NO"))</f>
        <v/>
      </c>
    </row>
    <row r="21" spans="1:27" ht="15" customHeight="1">
      <c r="B21" s="21" t="s">
        <v>136</v>
      </c>
      <c r="C21" s="21"/>
      <c r="D21" s="4" t="str">
        <f>IF(COUNTIF($Y$9:$Y$19,"PENDIENTE")=11,"PENDIENTE",IF(COUNTIF($Y$9:$Y$19,"NO CUMPLE")&gt;0,"NO CUMPLE",IF(COUNTIF($Y$9:$Y$19,"CUMPLE")=11,"CUMPLE","INCOMPLETO")))</f>
        <v>PENDIENTE</v>
      </c>
      <c r="E21" s="30" t="str">
        <f>COUNTIF($Y$9:$Y$19,"CUMPLE")&amp;" de 11 perfiles cumplen"</f>
        <v>0 de 11 perfiles cumplen</v>
      </c>
      <c r="F21" s="30"/>
      <c r="G21" s="30"/>
    </row>
    <row r="22" spans="1:27" ht="15" customHeight="1">
      <c r="B22" s="31" t="s">
        <v>137</v>
      </c>
      <c r="C22" s="31"/>
      <c r="D22" s="17">
        <f>COUNTIF($X$9:$X$19,"&gt;1")</f>
        <v>0</v>
      </c>
    </row>
  </sheetData>
  <sheetProtection formatColumns="0" formatRows="0"/>
  <mergeCells count="6">
    <mergeCell ref="B22:C22"/>
    <mergeCell ref="A3:C3"/>
    <mergeCell ref="A4:N4"/>
    <mergeCell ref="Q8:AA8"/>
    <mergeCell ref="B21:C21"/>
    <mergeCell ref="E21:G21"/>
  </mergeCells>
  <conditionalFormatting sqref="S9:W19">
    <cfRule type="expression" dxfId="15" priority="2">
      <formula>OR(S9="CUMPLE",S9="VÁLIDO",S9="SÍ",S9="VIGENTE",S9="OK")</formula>
    </cfRule>
    <cfRule type="expression" dxfId="14" priority="3">
      <formula>LEFT(S9,2)="NO"</formula>
    </cfRule>
    <cfRule type="expression" dxfId="13" priority="4">
      <formula>OR(S9="INCOMPLETO",S9="PENDIENTE",LEFT(S9,7)="REVISAR",LEFT(S9,8)="ADJUNTAR",S9="VENCIDO")</formula>
    </cfRule>
  </conditionalFormatting>
  <conditionalFormatting sqref="Y9:Y19">
    <cfRule type="expression" dxfId="12" priority="5">
      <formula>OR(Y9="CUMPLE",Y9="VÁLIDO",Y9="SÍ",Y9="VIGENTE",Y9="OK")</formula>
    </cfRule>
    <cfRule type="expression" dxfId="11" priority="6">
      <formula>LEFT(Y9,2)="NO"</formula>
    </cfRule>
    <cfRule type="expression" dxfId="10" priority="7">
      <formula>OR(Y9="INCOMPLETO",Y9="PENDIENTE",LEFT(Y9,7)="REVISAR",LEFT(Y9,8)="ADJUNTAR",Y9="VENCIDO")</formula>
    </cfRule>
  </conditionalFormatting>
  <conditionalFormatting sqref="X9:X19">
    <cfRule type="expression" dxfId="9" priority="8">
      <formula>AND(ISNUMBER(X9),X9&gt;1)</formula>
    </cfRule>
  </conditionalFormatting>
  <conditionalFormatting sqref="D21">
    <cfRule type="expression" dxfId="8" priority="9">
      <formula>OR(D21="CUMPLE",D21="VÁLIDO",D21="SÍ",D21="VIGENTE",D21="OK")</formula>
    </cfRule>
    <cfRule type="expression" dxfId="7" priority="10">
      <formula>LEFT(D21,2)="NO"</formula>
    </cfRule>
    <cfRule type="expression" dxfId="6" priority="11">
      <formula>OR(D21="INCOMPLETO",D21="PENDIENTE",LEFT(D21,7)="REVISAR",LEFT(D21,8)="ADJUNTAR",D21="VENCIDO")</formula>
    </cfRule>
  </conditionalFormatting>
  <dataValidations count="4">
    <dataValidation type="decimal" allowBlank="1" showErrorMessage="1" errorTitle="Valor no válido" error="Escriba un porcentaje entre 0% y 100%." sqref="K9:N19" xr:uid="{00000000-0002-0000-0500-000000000000}">
      <formula1>0</formula1>
      <formula2>1</formula2>
    </dataValidation>
    <dataValidation type="date" allowBlank="1" showErrorMessage="1" errorTitle="Fecha no válida" error="Escriba una fecha completa, por ejemplo 15/03/2021." sqref="H9:H19" xr:uid="{00000000-0002-0000-0500-000003000000}">
      <formula1>DATE(1990,1,1)</formula1>
      <formula2>DATE(2100,12,31)</formula2>
    </dataValidation>
    <dataValidation type="decimal" allowBlank="1" showErrorMessage="1" errorTitle="Valor no válido" error="Escriba los años de experiencia (0 a 60)." sqref="I9:I19" xr:uid="{00000000-0002-0000-0500-000004000000}">
      <formula1>0</formula1>
      <formula2>60</formula2>
    </dataValidation>
    <dataValidation type="list" allowBlank="1" showErrorMessage="1" errorTitle="Valor no permitido" error="Elija un valor de la lista." sqref="J9:J19 O9:O19" xr:uid="{00000000-0002-0000-0500-000001000000}">
      <formula1>#REF!</formula1>
      <formula2>0</formula2>
    </dataValidation>
  </dataValidations>
  <pageMargins left="0.4" right="0.4" top="0.5" bottom="0.5" header="0.511811023622047" footer="0.5"/>
  <pageSetup paperSize="5" fitToWidth="2" fitToHeight="0" orientation="landscape" horizontalDpi="300" verticalDpi="300"/>
  <headerFooter>
    <oddFooter>&amp;C&amp;8 Universidad Libre · Seccional Pereira · Formato de capacidad técnica, experiencia y equipo · TDR N° 05 de 2026 · 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7"/>
  <sheetViews>
    <sheetView showGridLines="0" topLeftCell="A4" zoomScaleNormal="100" workbookViewId="0">
      <selection activeCell="I41" sqref="I41"/>
    </sheetView>
  </sheetViews>
  <sheetFormatPr defaultColWidth="8.7109375" defaultRowHeight="15"/>
  <cols>
    <col min="1" max="1" width="40" customWidth="1"/>
    <col min="2" max="2" width="26" customWidth="1"/>
    <col min="3" max="3" width="14" customWidth="1"/>
    <col min="4" max="7" width="12" customWidth="1"/>
    <col min="8" max="8" width="18" customWidth="1"/>
  </cols>
  <sheetData>
    <row r="1" spans="1:8" ht="21.75" customHeight="1">
      <c r="A1" s="6" t="s">
        <v>138</v>
      </c>
    </row>
    <row r="2" spans="1:8">
      <c r="A2" s="7" t="s">
        <v>139</v>
      </c>
    </row>
    <row r="4" spans="1:8">
      <c r="A4" s="1" t="s">
        <v>140</v>
      </c>
      <c r="B4" s="31" t="str">
        <f>IF('1 Datos del Proponente'!B7="","(sin diligenciar)",'1 Datos del Proponente'!B7)</f>
        <v>(sin diligenciar)</v>
      </c>
      <c r="C4" s="31"/>
      <c r="D4" s="31"/>
      <c r="E4" s="31"/>
      <c r="F4" s="31"/>
      <c r="G4" s="31"/>
      <c r="H4" s="31"/>
    </row>
    <row r="5" spans="1:8">
      <c r="A5" s="1" t="s">
        <v>6</v>
      </c>
      <c r="B5" s="31" t="str">
        <f>IF('1 Datos del Proponente'!B8="","",'1 Datos del Proponente'!B8)</f>
        <v/>
      </c>
      <c r="C5" s="31"/>
      <c r="D5" s="31"/>
      <c r="E5" s="31"/>
      <c r="F5" s="31"/>
      <c r="G5" s="31"/>
      <c r="H5" s="31"/>
    </row>
    <row r="7" spans="1:8">
      <c r="A7" s="22" t="s">
        <v>141</v>
      </c>
      <c r="B7" s="22"/>
      <c r="C7" s="22"/>
      <c r="D7" s="22"/>
      <c r="E7" s="22"/>
      <c r="F7" s="22"/>
      <c r="G7" s="22"/>
      <c r="H7" s="22"/>
    </row>
    <row r="8" spans="1:8" s="16" customFormat="1" ht="15" customHeight="1">
      <c r="A8" s="15" t="s">
        <v>15</v>
      </c>
      <c r="B8" s="15" t="s">
        <v>142</v>
      </c>
      <c r="C8" s="26" t="s">
        <v>143</v>
      </c>
      <c r="D8" s="26"/>
      <c r="E8" s="26"/>
      <c r="F8" s="26"/>
      <c r="G8" s="26"/>
      <c r="H8" s="15" t="s">
        <v>125</v>
      </c>
    </row>
    <row r="9" spans="1:8" ht="24" customHeight="1">
      <c r="A9" s="27" t="s">
        <v>144</v>
      </c>
      <c r="B9" s="17" t="s">
        <v>145</v>
      </c>
      <c r="C9" s="30" t="str">
        <f>"Ver hoja 1"</f>
        <v>Ver hoja 1</v>
      </c>
      <c r="D9" s="30"/>
      <c r="E9" s="30"/>
      <c r="F9" s="30"/>
      <c r="G9" s="30"/>
      <c r="H9" s="4" t="e">
        <f>'1 Datos del Proponente'!#REF!</f>
        <v>#REF!</v>
      </c>
    </row>
    <row r="10" spans="1:8" ht="24" customHeight="1">
      <c r="A10" s="27" t="s">
        <v>146</v>
      </c>
      <c r="B10" s="17" t="e">
        <f>'2 Experiencia General '!#REF!</f>
        <v>#REF!</v>
      </c>
      <c r="C10" s="30" t="e">
        <f>'2 Experiencia General '!#REF!</f>
        <v>#REF!</v>
      </c>
      <c r="D10" s="30"/>
      <c r="E10" s="30"/>
      <c r="F10" s="30"/>
      <c r="G10" s="30"/>
      <c r="H10" s="4" t="e">
        <f>'2 Experiencia General '!#REF!</f>
        <v>#REF!</v>
      </c>
    </row>
    <row r="11" spans="1:8" ht="24" customHeight="1">
      <c r="A11" s="27" t="s">
        <v>147</v>
      </c>
      <c r="B11" s="17" t="e">
        <f>ROUND(#REF!,1)&amp;" · "&amp;#REF!</f>
        <v>#REF!</v>
      </c>
      <c r="C11" s="30" t="e">
        <f>ROUND('2 Experiencia General '!#REF!,1)&amp;" · "&amp;ROUND('2 Experiencia General '!#REF!,1)</f>
        <v>#REF!</v>
      </c>
      <c r="D11" s="30"/>
      <c r="E11" s="30"/>
      <c r="F11" s="30"/>
      <c r="G11" s="30"/>
      <c r="H11" s="4" t="str">
        <f>"—"</f>
        <v>—</v>
      </c>
    </row>
    <row r="12" spans="1:8" ht="24" customHeight="1">
      <c r="A12" s="27" t="s">
        <v>148</v>
      </c>
      <c r="B12" s="17" t="e">
        <f>'3 Experiencia específica'!#REF!</f>
        <v>#REF!</v>
      </c>
      <c r="C12" s="30" t="e">
        <f>'3 Experiencia específica'!#REF!</f>
        <v>#REF!</v>
      </c>
      <c r="D12" s="30"/>
      <c r="E12" s="30"/>
      <c r="F12" s="30"/>
      <c r="G12" s="30"/>
      <c r="H12" s="4" t="e">
        <f>'3 Experiencia específica'!#REF!</f>
        <v>#REF!</v>
      </c>
    </row>
    <row r="13" spans="1:8" ht="24" customHeight="1">
      <c r="A13" s="27" t="s">
        <v>149</v>
      </c>
      <c r="B13" s="17" t="e">
        <f>ROUND(#REF!,1)&amp;" · "&amp;#REF!</f>
        <v>#REF!</v>
      </c>
      <c r="C13" s="30" t="e">
        <f>ROUND('3 Experiencia específica'!#REF!,1)&amp;" · "&amp;ROUND('3 Experiencia específica'!#REF!,1)</f>
        <v>#REF!</v>
      </c>
      <c r="D13" s="30"/>
      <c r="E13" s="30"/>
      <c r="F13" s="30"/>
      <c r="G13" s="30"/>
      <c r="H13" s="4" t="str">
        <f>"—"</f>
        <v>—</v>
      </c>
    </row>
    <row r="14" spans="1:8" ht="24" customHeight="1">
      <c r="A14" s="27" t="s">
        <v>150</v>
      </c>
      <c r="B14" s="17" t="str">
        <f>"11 perfiles"</f>
        <v>11 perfiles</v>
      </c>
      <c r="C14" s="30" t="str">
        <f>'4 Equipo clave'!$E$21</f>
        <v>0 de 11 perfiles cumplen</v>
      </c>
      <c r="D14" s="30"/>
      <c r="E14" s="30"/>
      <c r="F14" s="30"/>
      <c r="G14" s="30"/>
      <c r="H14" s="4" t="str">
        <f>'4 Equipo clave'!$D$21</f>
        <v>PENDIENTE</v>
      </c>
    </row>
    <row r="15" spans="1:8" ht="24" customHeight="1">
      <c r="A15" s="1" t="s">
        <v>151</v>
      </c>
      <c r="B15" s="27"/>
      <c r="C15" s="31"/>
      <c r="D15" s="31"/>
      <c r="E15" s="31"/>
      <c r="F15" s="31"/>
      <c r="G15" s="31"/>
      <c r="H15" s="4" t="e">
        <f>IF((H9="NO CUMPLE")+(H10="NO CUMPLE")+(H12="NO CUMPLE")+(H14="NO CUMPLE")&gt;0,"NO CUMPLE",IF((H9="CUMPLE")+(H10="CUMPLE")+(H12="CUMPLE")+(H14="CUMPLE")=4,"CUMPLE","INCOMPLETO"))</f>
        <v>#REF!</v>
      </c>
    </row>
    <row r="16" spans="1:8" ht="27.75" customHeight="1">
      <c r="A16" s="19" t="s">
        <v>152</v>
      </c>
      <c r="B16" s="19"/>
      <c r="C16" s="19"/>
      <c r="D16" s="19"/>
      <c r="E16" s="19"/>
      <c r="F16" s="19"/>
      <c r="G16" s="19"/>
      <c r="H16" s="19"/>
    </row>
    <row r="18" spans="1:8">
      <c r="A18" s="22" t="s">
        <v>153</v>
      </c>
      <c r="B18" s="22"/>
      <c r="C18" s="22"/>
      <c r="D18" s="22"/>
      <c r="E18" s="22"/>
      <c r="F18" s="22"/>
      <c r="G18" s="22"/>
      <c r="H18" s="22"/>
    </row>
    <row r="19" spans="1:8" ht="25.5">
      <c r="A19" s="27" t="s">
        <v>154</v>
      </c>
      <c r="B19" s="17" t="e">
        <f>'3 Experiencia específica'!#REF!</f>
        <v>#REF!</v>
      </c>
      <c r="C19" s="19"/>
      <c r="D19" s="19"/>
      <c r="E19" s="19"/>
      <c r="F19" s="19"/>
      <c r="G19" s="19"/>
      <c r="H19" s="19"/>
    </row>
    <row r="20" spans="1:8" ht="15" customHeight="1">
      <c r="A20" s="27" t="s">
        <v>155</v>
      </c>
      <c r="B20" s="17" t="e">
        <f>'3 Experiencia específica'!#REF!</f>
        <v>#REF!</v>
      </c>
      <c r="C20" s="19" t="s">
        <v>156</v>
      </c>
      <c r="D20" s="19"/>
      <c r="E20" s="19"/>
      <c r="F20" s="19"/>
      <c r="G20" s="19"/>
      <c r="H20" s="19"/>
    </row>
    <row r="21" spans="1:8" ht="25.5">
      <c r="A21" s="27" t="s">
        <v>157</v>
      </c>
      <c r="B21" s="17" t="e">
        <f>'3 Experiencia específica'!#REF!</f>
        <v>#REF!</v>
      </c>
      <c r="C21" s="19"/>
      <c r="D21" s="19"/>
      <c r="E21" s="19"/>
      <c r="F21" s="19"/>
      <c r="G21" s="19"/>
      <c r="H21" s="19"/>
    </row>
    <row r="22" spans="1:8">
      <c r="A22" s="27" t="s">
        <v>158</v>
      </c>
      <c r="B22" s="17" t="str">
        <f>IF('1 Datos del Proponente'!D45="VIGENTE","SÍ",IF('1 Datos del Proponente'!B42="SÍ","Revisar vigencia",IF('1 Datos del Proponente'!B42="","","NO")))</f>
        <v/>
      </c>
      <c r="C22" s="19"/>
      <c r="D22" s="19"/>
      <c r="E22" s="19"/>
      <c r="F22" s="19"/>
      <c r="G22" s="19"/>
      <c r="H22" s="19"/>
    </row>
    <row r="23" spans="1:8">
      <c r="A23" s="27" t="s">
        <v>159</v>
      </c>
      <c r="B23" s="17">
        <f>COUNTIF('4 Equipo clave'!$AA$9:$AA$19,"SÍ")</f>
        <v>0</v>
      </c>
      <c r="C23" s="19"/>
      <c r="D23" s="19"/>
      <c r="E23" s="19"/>
      <c r="F23" s="19"/>
      <c r="G23" s="19"/>
      <c r="H23" s="19"/>
    </row>
    <row r="24" spans="1:8" ht="25.5">
      <c r="A24" s="27" t="s">
        <v>160</v>
      </c>
      <c r="B24" s="17">
        <f>SUM('4 Equipo clave'!$Z$9:$Z$19)</f>
        <v>0</v>
      </c>
      <c r="C24" s="19"/>
      <c r="D24" s="19"/>
      <c r="E24" s="19"/>
      <c r="F24" s="19"/>
      <c r="G24" s="19"/>
      <c r="H24" s="19"/>
    </row>
    <row r="26" spans="1:8">
      <c r="A26" s="22" t="s">
        <v>161</v>
      </c>
      <c r="B26" s="22"/>
      <c r="C26" s="22"/>
      <c r="D26" s="22"/>
      <c r="E26" s="22"/>
      <c r="F26" s="22"/>
      <c r="G26" s="22"/>
      <c r="H26" s="22"/>
    </row>
    <row r="27" spans="1:8" s="16" customFormat="1" ht="24">
      <c r="A27" s="15" t="s">
        <v>103</v>
      </c>
      <c r="B27" s="15" t="s">
        <v>162</v>
      </c>
      <c r="C27" s="15" t="s">
        <v>163</v>
      </c>
      <c r="D27" s="15" t="s">
        <v>164</v>
      </c>
      <c r="E27" s="15" t="s">
        <v>165</v>
      </c>
      <c r="F27" s="15" t="s">
        <v>166</v>
      </c>
      <c r="G27" s="15" t="s">
        <v>167</v>
      </c>
      <c r="H27" s="15" t="s">
        <v>125</v>
      </c>
    </row>
    <row r="28" spans="1:8" ht="21.75" customHeight="1">
      <c r="A28" s="27">
        <f>'4 Equipo clave'!B9</f>
        <v>0</v>
      </c>
      <c r="B28" s="27" t="str">
        <f>IF('4 Equipo clave'!D9="","",'4 Equipo clave'!D9)</f>
        <v/>
      </c>
      <c r="C28" s="17" t="str">
        <f>IF('4 Equipo clave'!I9="","",'4 Equipo clave'!I9)</f>
        <v/>
      </c>
      <c r="D28" s="17" t="str">
        <f>IF('4 Equipo clave'!K9="","",'4 Equipo clave'!K9)</f>
        <v/>
      </c>
      <c r="E28" s="17" t="str">
        <f>IF('4 Equipo clave'!L9="","",'4 Equipo clave'!L9)</f>
        <v/>
      </c>
      <c r="F28" s="17" t="str">
        <f>IF('4 Equipo clave'!M9="","",'4 Equipo clave'!M9)</f>
        <v/>
      </c>
      <c r="G28" s="17" t="str">
        <f>IF('4 Equipo clave'!N9="","",'4 Equipo clave'!N9)</f>
        <v/>
      </c>
      <c r="H28" s="4" t="str">
        <f>'4 Equipo clave'!Y9</f>
        <v>PENDIENTE</v>
      </c>
    </row>
    <row r="29" spans="1:8" ht="21.75" customHeight="1">
      <c r="A29" s="27">
        <f>'4 Equipo clave'!B10</f>
        <v>0</v>
      </c>
      <c r="B29" s="27" t="str">
        <f>IF('4 Equipo clave'!D10="","",'4 Equipo clave'!D10)</f>
        <v/>
      </c>
      <c r="C29" s="17" t="str">
        <f>IF('4 Equipo clave'!I10="","",'4 Equipo clave'!I10)</f>
        <v/>
      </c>
      <c r="D29" s="17" t="str">
        <f>IF('4 Equipo clave'!K10="","",'4 Equipo clave'!K10)</f>
        <v/>
      </c>
      <c r="E29" s="17" t="str">
        <f>IF('4 Equipo clave'!L10="","",'4 Equipo clave'!L10)</f>
        <v/>
      </c>
      <c r="F29" s="17" t="str">
        <f>IF('4 Equipo clave'!M10="","",'4 Equipo clave'!M10)</f>
        <v/>
      </c>
      <c r="G29" s="17" t="str">
        <f>IF('4 Equipo clave'!N10="","",'4 Equipo clave'!N10)</f>
        <v/>
      </c>
      <c r="H29" s="4" t="str">
        <f>'4 Equipo clave'!Y10</f>
        <v>PENDIENTE</v>
      </c>
    </row>
    <row r="30" spans="1:8" ht="21.75" customHeight="1">
      <c r="A30" s="27">
        <f>'4 Equipo clave'!B11</f>
        <v>0</v>
      </c>
      <c r="B30" s="27" t="str">
        <f>IF('4 Equipo clave'!D11="","",'4 Equipo clave'!D11)</f>
        <v/>
      </c>
      <c r="C30" s="17" t="str">
        <f>IF('4 Equipo clave'!I11="","",'4 Equipo clave'!I11)</f>
        <v/>
      </c>
      <c r="D30" s="17" t="str">
        <f>IF('4 Equipo clave'!K11="","",'4 Equipo clave'!K11)</f>
        <v/>
      </c>
      <c r="E30" s="17" t="str">
        <f>IF('4 Equipo clave'!L11="","",'4 Equipo clave'!L11)</f>
        <v/>
      </c>
      <c r="F30" s="17" t="str">
        <f>IF('4 Equipo clave'!M11="","",'4 Equipo clave'!M11)</f>
        <v/>
      </c>
      <c r="G30" s="17" t="str">
        <f>IF('4 Equipo clave'!N11="","",'4 Equipo clave'!N11)</f>
        <v/>
      </c>
      <c r="H30" s="4" t="str">
        <f>'4 Equipo clave'!Y11</f>
        <v>PENDIENTE</v>
      </c>
    </row>
    <row r="31" spans="1:8" ht="21.75" customHeight="1">
      <c r="A31" s="27">
        <f>'4 Equipo clave'!B12</f>
        <v>0</v>
      </c>
      <c r="B31" s="27" t="str">
        <f>IF('4 Equipo clave'!D12="","",'4 Equipo clave'!D12)</f>
        <v/>
      </c>
      <c r="C31" s="17" t="str">
        <f>IF('4 Equipo clave'!I12="","",'4 Equipo clave'!I12)</f>
        <v/>
      </c>
      <c r="D31" s="17" t="str">
        <f>IF('4 Equipo clave'!K12="","",'4 Equipo clave'!K12)</f>
        <v/>
      </c>
      <c r="E31" s="17" t="str">
        <f>IF('4 Equipo clave'!L12="","",'4 Equipo clave'!L12)</f>
        <v/>
      </c>
      <c r="F31" s="17" t="str">
        <f>IF('4 Equipo clave'!M12="","",'4 Equipo clave'!M12)</f>
        <v/>
      </c>
      <c r="G31" s="17" t="str">
        <f>IF('4 Equipo clave'!N12="","",'4 Equipo clave'!N12)</f>
        <v/>
      </c>
      <c r="H31" s="4" t="str">
        <f>'4 Equipo clave'!Y12</f>
        <v>PENDIENTE</v>
      </c>
    </row>
    <row r="32" spans="1:8" ht="21.75" customHeight="1">
      <c r="A32" s="27">
        <f>'4 Equipo clave'!B13</f>
        <v>0</v>
      </c>
      <c r="B32" s="27" t="str">
        <f>IF('4 Equipo clave'!D13="","",'4 Equipo clave'!D13)</f>
        <v/>
      </c>
      <c r="C32" s="17" t="str">
        <f>IF('4 Equipo clave'!I13="","",'4 Equipo clave'!I13)</f>
        <v/>
      </c>
      <c r="D32" s="17" t="str">
        <f>IF('4 Equipo clave'!K13="","",'4 Equipo clave'!K13)</f>
        <v/>
      </c>
      <c r="E32" s="17" t="str">
        <f>IF('4 Equipo clave'!L13="","",'4 Equipo clave'!L13)</f>
        <v/>
      </c>
      <c r="F32" s="17" t="str">
        <f>IF('4 Equipo clave'!M13="","",'4 Equipo clave'!M13)</f>
        <v/>
      </c>
      <c r="G32" s="17" t="str">
        <f>IF('4 Equipo clave'!N13="","",'4 Equipo clave'!N13)</f>
        <v/>
      </c>
      <c r="H32" s="4" t="str">
        <f>'4 Equipo clave'!Y13</f>
        <v>PENDIENTE</v>
      </c>
    </row>
    <row r="33" spans="1:8" ht="21.75" customHeight="1">
      <c r="A33" s="27">
        <f>'4 Equipo clave'!B14</f>
        <v>0</v>
      </c>
      <c r="B33" s="27" t="str">
        <f>IF('4 Equipo clave'!D14="","",'4 Equipo clave'!D14)</f>
        <v/>
      </c>
      <c r="C33" s="17" t="str">
        <f>IF('4 Equipo clave'!I14="","",'4 Equipo clave'!I14)</f>
        <v/>
      </c>
      <c r="D33" s="17" t="str">
        <f>IF('4 Equipo clave'!K14="","",'4 Equipo clave'!K14)</f>
        <v/>
      </c>
      <c r="E33" s="17" t="str">
        <f>IF('4 Equipo clave'!L14="","",'4 Equipo clave'!L14)</f>
        <v/>
      </c>
      <c r="F33" s="17" t="str">
        <f>IF('4 Equipo clave'!M14="","",'4 Equipo clave'!M14)</f>
        <v/>
      </c>
      <c r="G33" s="17" t="str">
        <f>IF('4 Equipo clave'!N14="","",'4 Equipo clave'!N14)</f>
        <v/>
      </c>
      <c r="H33" s="4" t="str">
        <f>'4 Equipo clave'!Y14</f>
        <v>PENDIENTE</v>
      </c>
    </row>
    <row r="34" spans="1:8" ht="21.75" customHeight="1">
      <c r="A34" s="27">
        <f>'4 Equipo clave'!B15</f>
        <v>0</v>
      </c>
      <c r="B34" s="27" t="str">
        <f>IF('4 Equipo clave'!D15="","",'4 Equipo clave'!D15)</f>
        <v/>
      </c>
      <c r="C34" s="17" t="str">
        <f>IF('4 Equipo clave'!I15="","",'4 Equipo clave'!I15)</f>
        <v/>
      </c>
      <c r="D34" s="17" t="str">
        <f>IF('4 Equipo clave'!K15="","",'4 Equipo clave'!K15)</f>
        <v/>
      </c>
      <c r="E34" s="17" t="str">
        <f>IF('4 Equipo clave'!L15="","",'4 Equipo clave'!L15)</f>
        <v/>
      </c>
      <c r="F34" s="17" t="str">
        <f>IF('4 Equipo clave'!M15="","",'4 Equipo clave'!M15)</f>
        <v/>
      </c>
      <c r="G34" s="17" t="str">
        <f>IF('4 Equipo clave'!N15="","",'4 Equipo clave'!N15)</f>
        <v/>
      </c>
      <c r="H34" s="4" t="str">
        <f>'4 Equipo clave'!Y15</f>
        <v>PENDIENTE</v>
      </c>
    </row>
    <row r="35" spans="1:8" ht="21.75" customHeight="1">
      <c r="A35" s="27">
        <f>'4 Equipo clave'!B16</f>
        <v>0</v>
      </c>
      <c r="B35" s="27" t="str">
        <f>IF('4 Equipo clave'!D16="","",'4 Equipo clave'!D16)</f>
        <v/>
      </c>
      <c r="C35" s="17" t="str">
        <f>IF('4 Equipo clave'!I16="","",'4 Equipo clave'!I16)</f>
        <v/>
      </c>
      <c r="D35" s="17" t="str">
        <f>IF('4 Equipo clave'!K16="","",'4 Equipo clave'!K16)</f>
        <v/>
      </c>
      <c r="E35" s="17" t="str">
        <f>IF('4 Equipo clave'!L16="","",'4 Equipo clave'!L16)</f>
        <v/>
      </c>
      <c r="F35" s="17" t="str">
        <f>IF('4 Equipo clave'!M16="","",'4 Equipo clave'!M16)</f>
        <v/>
      </c>
      <c r="G35" s="17" t="str">
        <f>IF('4 Equipo clave'!N16="","",'4 Equipo clave'!N16)</f>
        <v/>
      </c>
      <c r="H35" s="4" t="str">
        <f>'4 Equipo clave'!Y16</f>
        <v>PENDIENTE</v>
      </c>
    </row>
    <row r="36" spans="1:8" ht="21.75" customHeight="1">
      <c r="A36" s="27">
        <f>'4 Equipo clave'!B17</f>
        <v>0</v>
      </c>
      <c r="B36" s="27" t="str">
        <f>IF('4 Equipo clave'!D17="","",'4 Equipo clave'!D17)</f>
        <v/>
      </c>
      <c r="C36" s="17" t="str">
        <f>IF('4 Equipo clave'!I17="","",'4 Equipo clave'!I17)</f>
        <v/>
      </c>
      <c r="D36" s="17" t="str">
        <f>IF('4 Equipo clave'!K17="","",'4 Equipo clave'!K17)</f>
        <v/>
      </c>
      <c r="E36" s="17" t="str">
        <f>IF('4 Equipo clave'!L17="","",'4 Equipo clave'!L17)</f>
        <v/>
      </c>
      <c r="F36" s="17" t="str">
        <f>IF('4 Equipo clave'!M17="","",'4 Equipo clave'!M17)</f>
        <v/>
      </c>
      <c r="G36" s="17" t="str">
        <f>IF('4 Equipo clave'!N17="","",'4 Equipo clave'!N17)</f>
        <v/>
      </c>
      <c r="H36" s="4" t="str">
        <f>'4 Equipo clave'!Y17</f>
        <v>PENDIENTE</v>
      </c>
    </row>
    <row r="37" spans="1:8" ht="21.75" customHeight="1">
      <c r="A37" s="27">
        <f>'4 Equipo clave'!B18</f>
        <v>0</v>
      </c>
      <c r="B37" s="27" t="str">
        <f>IF('4 Equipo clave'!D18="","",'4 Equipo clave'!D18)</f>
        <v/>
      </c>
      <c r="C37" s="17" t="str">
        <f>IF('4 Equipo clave'!I18="","",'4 Equipo clave'!I18)</f>
        <v/>
      </c>
      <c r="D37" s="17" t="str">
        <f>IF('4 Equipo clave'!K18="","",'4 Equipo clave'!K18)</f>
        <v/>
      </c>
      <c r="E37" s="17" t="str">
        <f>IF('4 Equipo clave'!L18="","",'4 Equipo clave'!L18)</f>
        <v/>
      </c>
      <c r="F37" s="17" t="str">
        <f>IF('4 Equipo clave'!M18="","",'4 Equipo clave'!M18)</f>
        <v/>
      </c>
      <c r="G37" s="17" t="str">
        <f>IF('4 Equipo clave'!N18="","",'4 Equipo clave'!N18)</f>
        <v/>
      </c>
      <c r="H37" s="4" t="str">
        <f>'4 Equipo clave'!Y18</f>
        <v>PENDIENTE</v>
      </c>
    </row>
    <row r="38" spans="1:8" ht="21.75" customHeight="1">
      <c r="A38" s="27">
        <f>'4 Equipo clave'!B19</f>
        <v>0</v>
      </c>
      <c r="B38" s="27" t="str">
        <f>IF('4 Equipo clave'!D19="","",'4 Equipo clave'!D19)</f>
        <v/>
      </c>
      <c r="C38" s="17" t="str">
        <f>IF('4 Equipo clave'!I19="","",'4 Equipo clave'!I19)</f>
        <v/>
      </c>
      <c r="D38" s="17" t="str">
        <f>IF('4 Equipo clave'!K19="","",'4 Equipo clave'!K19)</f>
        <v/>
      </c>
      <c r="E38" s="17" t="str">
        <f>IF('4 Equipo clave'!L19="","",'4 Equipo clave'!L19)</f>
        <v/>
      </c>
      <c r="F38" s="17" t="str">
        <f>IF('4 Equipo clave'!M19="","",'4 Equipo clave'!M19)</f>
        <v/>
      </c>
      <c r="G38" s="17" t="str">
        <f>IF('4 Equipo clave'!N19="","",'4 Equipo clave'!N19)</f>
        <v/>
      </c>
      <c r="H38" s="4" t="str">
        <f>'4 Equipo clave'!Y19</f>
        <v>PENDIENTE</v>
      </c>
    </row>
    <row r="40" spans="1:8">
      <c r="A40" s="22" t="s">
        <v>168</v>
      </c>
      <c r="B40" s="22"/>
      <c r="C40" s="22"/>
      <c r="D40" s="22"/>
      <c r="E40" s="22"/>
      <c r="F40" s="22"/>
      <c r="G40" s="22"/>
      <c r="H40" s="22"/>
    </row>
    <row r="41" spans="1:8" ht="43.5" customHeight="1">
      <c r="A41" s="31" t="s">
        <v>169</v>
      </c>
      <c r="B41" s="31"/>
      <c r="C41" s="31"/>
      <c r="D41" s="31"/>
      <c r="E41" s="31"/>
      <c r="F41" s="31"/>
      <c r="G41" s="31"/>
      <c r="H41" s="31"/>
    </row>
    <row r="43" spans="1:8" ht="15" customHeight="1">
      <c r="A43" s="25" t="s">
        <v>170</v>
      </c>
      <c r="B43" s="25"/>
      <c r="C43" s="25"/>
      <c r="D43" s="25"/>
      <c r="E43" s="25" t="s">
        <v>171</v>
      </c>
      <c r="F43" s="25"/>
      <c r="G43" s="25"/>
      <c r="H43" s="25"/>
    </row>
    <row r="44" spans="1:8" ht="21.75" customHeight="1">
      <c r="A44" s="27" t="s">
        <v>162</v>
      </c>
      <c r="B44" s="24"/>
      <c r="C44" s="24"/>
      <c r="D44" s="24"/>
      <c r="E44" s="27" t="s">
        <v>162</v>
      </c>
      <c r="F44" s="24"/>
      <c r="G44" s="24"/>
      <c r="H44" s="24"/>
    </row>
    <row r="45" spans="1:8" ht="21.75" customHeight="1">
      <c r="A45" s="27" t="s">
        <v>172</v>
      </c>
      <c r="B45" s="24"/>
      <c r="C45" s="24"/>
      <c r="D45" s="24"/>
      <c r="E45" s="27" t="s">
        <v>172</v>
      </c>
      <c r="F45" s="24"/>
      <c r="G45" s="24"/>
      <c r="H45" s="24"/>
    </row>
    <row r="46" spans="1:8" ht="21.75" customHeight="1">
      <c r="A46" s="27" t="s">
        <v>173</v>
      </c>
      <c r="B46" s="24"/>
      <c r="C46" s="24"/>
      <c r="D46" s="24"/>
      <c r="E46" s="27" t="s">
        <v>173</v>
      </c>
      <c r="F46" s="24"/>
      <c r="G46" s="24"/>
      <c r="H46" s="24"/>
    </row>
    <row r="47" spans="1:8" ht="43.5" customHeight="1">
      <c r="A47" s="27" t="s">
        <v>174</v>
      </c>
      <c r="B47" s="24"/>
      <c r="C47" s="24"/>
      <c r="D47" s="24"/>
      <c r="E47" s="27" t="s">
        <v>174</v>
      </c>
      <c r="F47" s="24"/>
      <c r="G47" s="24"/>
      <c r="H47" s="24"/>
    </row>
  </sheetData>
  <sheetProtection formatColumns="0" formatRows="0"/>
  <mergeCells count="32">
    <mergeCell ref="B4:H4"/>
    <mergeCell ref="B5:H5"/>
    <mergeCell ref="A7:H7"/>
    <mergeCell ref="C8:G8"/>
    <mergeCell ref="C9:G9"/>
    <mergeCell ref="C10:G10"/>
    <mergeCell ref="C11:G11"/>
    <mergeCell ref="C12:G12"/>
    <mergeCell ref="C13:G13"/>
    <mergeCell ref="C14:G14"/>
    <mergeCell ref="C15:G15"/>
    <mergeCell ref="A16:H16"/>
    <mergeCell ref="A18:H18"/>
    <mergeCell ref="C19:H19"/>
    <mergeCell ref="C20:H20"/>
    <mergeCell ref="C21:H21"/>
    <mergeCell ref="C22:H22"/>
    <mergeCell ref="C23:H23"/>
    <mergeCell ref="C24:H24"/>
    <mergeCell ref="A26:H26"/>
    <mergeCell ref="A40:H40"/>
    <mergeCell ref="A41:H41"/>
    <mergeCell ref="A43:D43"/>
    <mergeCell ref="E43:H43"/>
    <mergeCell ref="B44:D44"/>
    <mergeCell ref="F44:H44"/>
    <mergeCell ref="B45:D45"/>
    <mergeCell ref="F45:H45"/>
    <mergeCell ref="B46:D46"/>
    <mergeCell ref="F46:H46"/>
    <mergeCell ref="B47:D47"/>
    <mergeCell ref="F47:H47"/>
  </mergeCells>
  <conditionalFormatting sqref="H9:H15">
    <cfRule type="expression" dxfId="5" priority="2">
      <formula>OR(H9="CUMPLE",H9="VÁLIDO",H9="SÍ",H9="VIGENTE",H9="OK")</formula>
    </cfRule>
    <cfRule type="expression" dxfId="4" priority="3">
      <formula>LEFT(H9,2)="NO"</formula>
    </cfRule>
    <cfRule type="expression" dxfId="3" priority="4">
      <formula>OR(H9="INCOMPLETO",H9="PENDIENTE",LEFT(H9,7)="REVISAR",LEFT(H9,8)="ADJUNTAR",H9="VENCIDO")</formula>
    </cfRule>
  </conditionalFormatting>
  <conditionalFormatting sqref="H28:H38">
    <cfRule type="expression" dxfId="2" priority="5">
      <formula>OR(H28="CUMPLE",H28="VÁLIDO",H28="SÍ",H28="VIGENTE",H28="OK")</formula>
    </cfRule>
    <cfRule type="expression" dxfId="1" priority="6">
      <formula>LEFT(H28,2)="NO"</formula>
    </cfRule>
    <cfRule type="expression" dxfId="0" priority="7">
      <formula>OR(H28="INCOMPLETO",H28="PENDIENTE",LEFT(H28,7)="REVISAR",LEFT(H28,8)="ADJUNTAR",H28="VENCIDO")</formula>
    </cfRule>
  </conditionalFormatting>
  <pageMargins left="0.4" right="0.4" top="0.5" bottom="0.5" header="0.511811023622047" footer="0.5"/>
  <pageSetup fitToHeight="0" orientation="portrait" horizontalDpi="300" verticalDpi="300"/>
  <headerFooter>
    <oddFooter>&amp;C&amp;8 Universidad Libre · Seccional Pereira · Formato de capacidad técnica, experiencia y equipo · TDR N° 05 de 2026 · 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de capacidad técnica, experiencia y equipo · TDR Laboratorios Sede Belmonte</dc:title>
  <dc:subject/>
  <dc:creator>Universidad Libre, Seccional Pereira</dc:creator>
  <cp:keywords/>
  <dc:description/>
  <cp:lastModifiedBy>Ingeniero Civil Contratista</cp:lastModifiedBy>
  <cp:revision>0</cp:revision>
  <dcterms:created xsi:type="dcterms:W3CDTF">2026-10-20T20:43:30Z</dcterms:created>
  <dcterms:modified xsi:type="dcterms:W3CDTF">2026-10-21T20:48:18Z</dcterms:modified>
  <cp:category/>
  <cp:contentStatus/>
</cp:coreProperties>
</file>